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'Бюджет'!$A$13</definedName>
    <definedName name="FIO" localSheetId="0">'Бюджет'!$D$13</definedName>
    <definedName name="SIGN" localSheetId="0">'Бюджет'!$A$13:$E$14</definedName>
  </definedNames>
  <calcPr fullCalcOnLoad="1"/>
</workbook>
</file>

<file path=xl/sharedStrings.xml><?xml version="1.0" encoding="utf-8"?>
<sst xmlns="http://schemas.openxmlformats.org/spreadsheetml/2006/main" count="2074" uniqueCount="350">
  <si>
    <t>руб.</t>
  </si>
  <si>
    <t/>
  </si>
  <si>
    <t>КВСР</t>
  </si>
  <si>
    <t>Раздел</t>
  </si>
  <si>
    <t>Подраздел</t>
  </si>
  <si>
    <t>КЦСР</t>
  </si>
  <si>
    <t>КВР</t>
  </si>
  <si>
    <t>Наименование КВР</t>
  </si>
  <si>
    <t>КП - расходы год</t>
  </si>
  <si>
    <t>188</t>
  </si>
  <si>
    <t>Отдел внутренних дел города Чебаркуля и Чебаркульского района</t>
  </si>
  <si>
    <t>03</t>
  </si>
  <si>
    <t>02</t>
  </si>
  <si>
    <t>Органы внутренних дел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</si>
  <si>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</si>
  <si>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</si>
  <si>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</si>
  <si>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</si>
  <si>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2025800</t>
  </si>
  <si>
    <t>Военный персонал</t>
  </si>
  <si>
    <t>2026700</t>
  </si>
  <si>
    <t>Функционирование органов в сфере национальной безопасности и правоохранительной деятельности</t>
  </si>
  <si>
    <t>2027102</t>
  </si>
  <si>
    <t>Продовольственное обеспечение вне рамок государственного оборонного заказа</t>
  </si>
  <si>
    <t>2027201</t>
  </si>
  <si>
    <t>Вещевое обеспечение в рамках государственного оборонного заказа</t>
  </si>
  <si>
    <t>2027203</t>
  </si>
  <si>
    <t>Компенсация стоимости вещевого имущества</t>
  </si>
  <si>
    <t>2027600</t>
  </si>
  <si>
    <t>Пособия и компенсации военнослужащим,  приравненным к ним лицам, а также уволенным из их числа</t>
  </si>
  <si>
    <t>005</t>
  </si>
  <si>
    <t>Социальные выплаты</t>
  </si>
  <si>
    <t>434</t>
  </si>
  <si>
    <t>Городское собрание депутатов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</si>
  <si>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</si>
  <si>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</si>
  <si>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</si>
  <si>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</si>
  <si>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500</t>
  </si>
  <si>
    <t>Выполнение функций органами местного самоуправления</t>
  </si>
  <si>
    <t>0021100</t>
  </si>
  <si>
    <t>Председатель представительного органа муниципального образования</t>
  </si>
  <si>
    <t>435</t>
  </si>
  <si>
    <t>Администрация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</si>
  <si>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</si>
  <si>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</si>
  <si>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</si>
  <si>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</si>
  <si>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</si>
  <si>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0020452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</si>
  <si>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</si>
  <si>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0020458</t>
  </si>
  <si>
    <t>Организация работы комиссий по делам несовершеннолетних и защите их прав</t>
  </si>
  <si>
    <t>0020478</t>
  </si>
  <si>
    <t>Осуществление органами местного самоупрвления государственных полномочий в области охраны окружающей среды</t>
  </si>
  <si>
    <t>14</t>
  </si>
  <si>
    <t>Другие общегосударственные вопросы</t>
  </si>
  <si>
    <t>0013800</t>
  </si>
  <si>
    <t>Государственная регистрация актов гражданского состояния</t>
  </si>
  <si>
    <t>12</t>
  </si>
  <si>
    <t>Другие вопросы в области национальной экономики</t>
  </si>
  <si>
    <t>1020102</t>
  </si>
  <si>
    <t>Бюджетные инвестиции в объекты капитального строительства  собственности муниципальных образований</t>
  </si>
  <si>
    <t>003</t>
  </si>
  <si>
    <t>Бюджетные инвестиции</t>
  </si>
  <si>
    <t>5221900</t>
  </si>
  <si>
    <t>Областная целевая программа  "Доступное и комфортное жилье - гражданам России" в Челябинской области на 2008 - 2011 гг</t>
  </si>
  <si>
    <t>06</t>
  </si>
  <si>
    <t>Охрана объектов растительного и животного мира и среды их обитания</t>
  </si>
  <si>
    <t>4100100</t>
  </si>
  <si>
    <t>Природоохранные мероприятия</t>
  </si>
  <si>
    <t>07</t>
  </si>
  <si>
    <t>Молодежная политика и оздоровление детей</t>
  </si>
  <si>
    <t>4310100</t>
  </si>
  <si>
    <t>Проведение мероприятий для детей и молодежи</t>
  </si>
  <si>
    <t>022</t>
  </si>
  <si>
    <t>Мероприятия в сфере образования</t>
  </si>
  <si>
    <t>09</t>
  </si>
  <si>
    <t>08</t>
  </si>
  <si>
    <t>Физическая культура и спорт</t>
  </si>
  <si>
    <t>5129700</t>
  </si>
  <si>
    <t>Мероприятия в области здравоохранения, спорта и физической культуры, туризма</t>
  </si>
  <si>
    <t>10</t>
  </si>
  <si>
    <t>Социальное обеспечение населения</t>
  </si>
  <si>
    <t>5221901</t>
  </si>
  <si>
    <t>НП "Доступное и комфортное жилье - гражданам России", п/п "Оказание молодым семьям господдержки для улучшения жилищных условий"</t>
  </si>
  <si>
    <t>068</t>
  </si>
  <si>
    <t>Мероприятия в области социальной политики</t>
  </si>
  <si>
    <t>5221902</t>
  </si>
  <si>
    <t>НП "Доступное и комфортное жилье - гражданам России", п/п "Предоставление работникам бюджетной сферы безвоздмездных субсидий на приобретение или строительство жилья"</t>
  </si>
  <si>
    <t>7950010</t>
  </si>
  <si>
    <t>Муниципальная программа реализации национального проекта "Доступное и комфортное жилье -гражданам России" п/программа "Обеспечение жильем молодых семей"</t>
  </si>
  <si>
    <t>7950011</t>
  </si>
  <si>
    <t>муниципальная программа реализации национального проекта "Доступное и комфортное жилье- гражданам России" п/программа "Обеспечение жильем работников бюджетных учреждений"</t>
  </si>
  <si>
    <t>438</t>
  </si>
  <si>
    <t>МУ "Чебаркульская спасательная служба"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</si>
  <si>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</si>
  <si>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3029900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</si>
  <si>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</si>
  <si>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</si>
  <si>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</si>
  <si>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439</t>
  </si>
  <si>
    <t>Контрольно-счетный комитет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</si>
  <si>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</si>
  <si>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0022500</t>
  </si>
  <si>
    <t>Руководитель контрольно-счетной палаты муниципального образования</t>
  </si>
  <si>
    <t>440</t>
  </si>
  <si>
    <t>МУ "Жилищно-коммунальное хозяйство"</t>
  </si>
  <si>
    <t>05</t>
  </si>
  <si>
    <t>Жилищное хозяйство</t>
  </si>
  <si>
    <t>0980101</t>
  </si>
  <si>
    <t>Субсидии местным бюджетам за счет средств Фонда содействия реформированию жилищно-коммунального хозяйства на капитальный ремонт многоквартирных домов</t>
  </si>
  <si>
    <t>911</t>
  </si>
  <si>
    <t>Субсидии юридическим лицам на обеспечение мероприятий по капитальному ремонту многоквартирных домов</t>
  </si>
  <si>
    <t>0980201</t>
  </si>
  <si>
    <t>Субсидии на софинансирование Фонда содействия реформирования ЖКХ по мун. целевой программе Капитальный ремонт многоквартирных домов на территории МО"Чебаркульский городской округ на 2009-2011 годы"</t>
  </si>
  <si>
    <t>006</t>
  </si>
  <si>
    <t>Субсидии юридическим лицам</t>
  </si>
  <si>
    <t>3500100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</si>
  <si>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</si>
  <si>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3500300</t>
  </si>
  <si>
    <t>Мероприятия в области жилищного хозяйства</t>
  </si>
  <si>
    <t>Коммунальное хозяйство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</si>
  <si>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</si>
  <si>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</si>
  <si>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</si>
  <si>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</si>
  <si>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</si>
  <si>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Мероприятия в области коммунального хозяйства</t>
  </si>
  <si>
    <t>Благоустройство</t>
  </si>
  <si>
    <t>6000100</t>
  </si>
  <si>
    <t>Уличное освещение</t>
  </si>
  <si>
    <t>905</t>
  </si>
  <si>
    <t>Расходы на оплату топливно-энергетических ресурсов, услуг водоснабжения, водоотведения, потребляемых муниц.бюджетными учреждениями, и электрической энергии, расходуемой на уличное освещение за счет субсидии из областного бюджета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</si>
  <si>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</si>
  <si>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</si>
  <si>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6000266</t>
  </si>
  <si>
    <t>Обеспечение выполнения работ и содержанию технических средств,организации и регулированию дорожного движения в муниципальных обоазованиях за счет субсидии из облaстного бюджета</t>
  </si>
  <si>
    <t>6000300</t>
  </si>
  <si>
    <t>Озеленение</t>
  </si>
  <si>
    <t>6000400</t>
  </si>
  <si>
    <t>Организация содержание мест захоронения</t>
  </si>
  <si>
    <t>6000500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</si>
  <si>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</si>
  <si>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</si>
  <si>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0029900</t>
  </si>
  <si>
    <t>7950012</t>
  </si>
  <si>
    <t>7950014</t>
  </si>
  <si>
    <t>Программа выполнения наказов избирателей, данных депутатам ЧГО Ш созыва</t>
  </si>
  <si>
    <t>Другие вопросы в области охраны окружающей среды</t>
  </si>
  <si>
    <t>7950005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</si>
  <si>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2008-2010 гг"</t>
  </si>
  <si>
    <t>Другие вопросы в области здравоохранения, физической культуры и спорта</t>
  </si>
  <si>
    <t>Другие вопросы в области социальной политики</t>
  </si>
  <si>
    <t>7950070</t>
  </si>
  <si>
    <t>"Семьи и дети группы риска"</t>
  </si>
  <si>
    <t>482</t>
  </si>
  <si>
    <t>441</t>
  </si>
  <si>
    <t>Управление муниципальным образованием</t>
  </si>
  <si>
    <t>Дошкольное образование</t>
  </si>
  <si>
    <t>4209900</t>
  </si>
  <si>
    <t>910</t>
  </si>
  <si>
    <t>Организация воспитания и обучения детей-инвалидов на дому и в дошкольных учреждениях</t>
  </si>
  <si>
    <t>4209962</t>
  </si>
  <si>
    <t>Субсидии на обеспечение продуктами питания учреждений социальной сферы муниципальных образований</t>
  </si>
  <si>
    <t>Общее образование</t>
  </si>
  <si>
    <t>4219900</t>
  </si>
  <si>
    <t>906</t>
  </si>
  <si>
    <t>Субсидия на выплату библиотечным работникам лечебного пособия и ежемесячной надбавки к заработной плате за выслугу лет</t>
  </si>
  <si>
    <t>4219908</t>
  </si>
  <si>
    <t>Субсидии на решение вопросов местного значения в сфере образования</t>
  </si>
  <si>
    <t>917</t>
  </si>
  <si>
    <t>субсидия на решение вопросов местного значения в сфере образования</t>
  </si>
  <si>
    <t>4219953</t>
  </si>
  <si>
    <t>Обеспечение деятельности школ-детских садов,школначальных,неполных средних за счет субвенции на обеспечение государственных прав граждан в сфере образования</t>
  </si>
  <si>
    <t>4219959</t>
  </si>
  <si>
    <t>Субсидия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</si>
  <si>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4219962</t>
  </si>
  <si>
    <t>4239900</t>
  </si>
  <si>
    <t>4339900</t>
  </si>
  <si>
    <t>4339949</t>
  </si>
  <si>
    <t>5200900</t>
  </si>
  <si>
    <t>Ежемесячное денежное вознаграждение за классное руководство</t>
  </si>
  <si>
    <t>4320200</t>
  </si>
  <si>
    <t>Оздоровление детей</t>
  </si>
  <si>
    <t>4329900</t>
  </si>
  <si>
    <t>Другие вопросы в области образования</t>
  </si>
  <si>
    <t>4529900</t>
  </si>
  <si>
    <t>5221500</t>
  </si>
  <si>
    <t>ОЦП "Развитие дошкольного образования в Челябинской области"</t>
  </si>
  <si>
    <t>Охрана семьи и детства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</si>
  <si>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</si>
  <si>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</si>
  <si>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442</t>
  </si>
  <si>
    <t>МУ "Ледовый дворец"Уральская звезда" им. В. Харламова"</t>
  </si>
  <si>
    <t>4829900</t>
  </si>
  <si>
    <t>443</t>
  </si>
  <si>
    <t>Управление культуры</t>
  </si>
  <si>
    <t>Культура</t>
  </si>
  <si>
    <t>4409900</t>
  </si>
  <si>
    <t>4419900</t>
  </si>
  <si>
    <t>4429900</t>
  </si>
  <si>
    <t>4429970</t>
  </si>
  <si>
    <t>Субсидии на выплату библиотечным работникам муниципальных учреждений лечебного пособия и ежемесячной надбавки к должностному окладу за выслугу лет</t>
  </si>
  <si>
    <t>4500600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</si>
  <si>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</si>
  <si>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4508500</t>
  </si>
  <si>
    <t>Государственная поддержка в сфере культуры, кинематографии, средств массовой информации</t>
  </si>
  <si>
    <t>Другие вопросы в области культуры, кинематографии, средств массовой информации</t>
  </si>
  <si>
    <t>444</t>
  </si>
  <si>
    <t>МЛПУ ЦРБ</t>
  </si>
  <si>
    <t>Стационарная медицинская помощь</t>
  </si>
  <si>
    <t>4709900</t>
  </si>
  <si>
    <t>4709962</t>
  </si>
  <si>
    <t>Амбулаторная помощь</t>
  </si>
  <si>
    <t>4789900</t>
  </si>
  <si>
    <t>Фельдшерско-акушнрские пункты</t>
  </si>
  <si>
    <t>Медицинская помощь в дневных стационарах всех типов</t>
  </si>
  <si>
    <t>Скорая медицинская помощь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</si>
  <si>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</si>
  <si>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</si>
  <si>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Заготовка, переработка, хранение и обеспечение безопасности донорской крови и её компонентов</t>
  </si>
  <si>
    <t>4729900</t>
  </si>
  <si>
    <t>5220900</t>
  </si>
  <si>
    <t>ОЦП "Противодействия злоупотреблению наркотическими средствами и психотропными веществами и их незаконному обороту в Челяб.области на 2007-2009 гг"</t>
  </si>
  <si>
    <t>079</t>
  </si>
  <si>
    <t>5221603</t>
  </si>
  <si>
    <t>ОЦП Подпрограмма "Здоровый ребенок"</t>
  </si>
  <si>
    <t>5221800</t>
  </si>
  <si>
    <t>ОЦП реализации нац.проекта "Здоровье"</t>
  </si>
  <si>
    <t>445</t>
  </si>
  <si>
    <t>МУ "Физкультура и спорт"</t>
  </si>
  <si>
    <t>446</t>
  </si>
  <si>
    <t>Управление социальной защиты населения</t>
  </si>
  <si>
    <t>4249945</t>
  </si>
  <si>
    <t>Расходы за счет субвенции из областного бюджета на содержание и обеспечение деятельности детских домов</t>
  </si>
  <si>
    <t>4249970</t>
  </si>
  <si>
    <t>Пенсионное обеспечение</t>
  </si>
  <si>
    <t>4900102</t>
  </si>
  <si>
    <t>Доплаты к пенсиям государственных служащих субъектов РФ и муниципальных служащих</t>
  </si>
  <si>
    <t>Социальное обслуживание населения</t>
  </si>
  <si>
    <t>5079900</t>
  </si>
  <si>
    <t>5079950</t>
  </si>
  <si>
    <t>Субвенции на реализацию переданных полномочий по социальному обслуживанию населения</t>
  </si>
  <si>
    <t>5050054</t>
  </si>
  <si>
    <t>"Расходы за счет субвенции из областного бюджета на предоставление мер социальной поддержки отдельным категориям граждан"</t>
  </si>
  <si>
    <t>5050063</t>
  </si>
  <si>
    <t>Субвенция на обеспечение мер социальной поддержки граждан, имеющих звание "Ветеран труда Челябинской области"</t>
  </si>
  <si>
    <t>5050064</t>
  </si>
  <si>
    <t>"Расходы за счет субвенции из областного бюджета на обеспечение мер социальной поддержки граждан,имеющих звание "Ветеран труда Чел. области(другие меры  соцподдержки граждан,имеющих звание "Ветеран труда Челябинской области)"</t>
  </si>
  <si>
    <t>5052205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</si>
  <si>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</si>
  <si>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</si>
  <si>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</si>
  <si>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5053040</t>
  </si>
  <si>
    <t>Расходы за счет субвенции из областного бюджета на ежемесячное пособие на ребенка</t>
  </si>
  <si>
    <t>5053101</t>
  </si>
  <si>
    <t>Расходы за счет субвенции из областного бюджета на обеспечение мер социальной поддержки ветеранов труда и труженников тыла(З-н чел обл."О мерах соцподдержки ветеранов в Чел.обл. ежеквартальные выплаты на оплату проезда</t>
  </si>
  <si>
    <t>5053102</t>
  </si>
  <si>
    <t>Расходы за счет субвенции из областного бюджета на обеспечение мер социальной поддержки ветеранов труда и труженников тыла(другие меры социальной поддержки ветеранов труда и труженников тыла)</t>
  </si>
  <si>
    <t>5053331</t>
  </si>
  <si>
    <t>Расходы за счет субвенции из областного бюджета  на ежеквартальные денежные выплаты на оплату проезда ( Закон Челябинской области ""Ветеран труда Челябинской области</t>
  </si>
  <si>
    <t>5053332</t>
  </si>
  <si>
    <t>Расходы за счет субвенции из областного бюджета на другие меры социальной поддержки граждан. имеющих звание "Ветеран труда Челябинской области"</t>
  </si>
  <si>
    <t>5053354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</si>
  <si>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</si>
  <si>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5053372</t>
  </si>
  <si>
    <t>Расходы за счет субвенции из областного бюджета на выплату областного единовременного пособия при рождении ребенка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</si>
  <si>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</si>
  <si>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</si>
  <si>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</si>
  <si>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</si>
  <si>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5054701</t>
  </si>
  <si>
    <t>5054702</t>
  </si>
  <si>
    <t>"Расходы за счет субвенции из областного бюджета на обеспечение мер социальной поддержки реабилитированных лиц илий,признанных пострадавшими от политических репрессий(другие меры соцподдержки)</t>
  </si>
  <si>
    <t>5054800</t>
  </si>
  <si>
    <t>5055510</t>
  </si>
  <si>
    <t>5055523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</si>
  <si>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</si>
  <si>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5055524</t>
  </si>
  <si>
    <t>Расходы за счет субвенции из областного бюджета на другие меры соцподдержки ветеранов труда и труженников тыла</t>
  </si>
  <si>
    <t>5055533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</si>
  <si>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соцподдержки жертв политических репрессий в Челябинской области")</t>
  </si>
  <si>
    <t>5055534</t>
  </si>
  <si>
    <t>Расходы счет субвенции из областного бюджета на тдругие меры соцподдержки реабилитированных лиц и лиц.признанных пострадавшими от политических репрессий</t>
  </si>
  <si>
    <t>5059972</t>
  </si>
  <si>
    <t>"Расходы за счет субвенции из областного бюджета на выплату областного единовременного пособия при рождении ребенка"</t>
  </si>
  <si>
    <t>5220600</t>
  </si>
  <si>
    <t>ОЦП "Социальная поддержка инвалидов в Челябинской области" на 2007-2010 гг</t>
  </si>
  <si>
    <t>5201311</t>
  </si>
  <si>
    <t>Выплаты приемной семье на содержание подопечных детей</t>
  </si>
  <si>
    <t>909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</si>
  <si>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</si>
  <si>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5201312</t>
  </si>
  <si>
    <t>Оплата труда приемного родителя</t>
  </si>
  <si>
    <t>5201320</t>
  </si>
  <si>
    <t>Расходы за счет субвенции из областного бюджета на выплаты семьям опекунов на содержание подопечных детей</t>
  </si>
  <si>
    <t>0020406</t>
  </si>
  <si>
    <t>Организация работы органов управления социальной защиты населения муниципальных образований</t>
  </si>
  <si>
    <t>0020434</t>
  </si>
  <si>
    <t>Расходы на обеспечение деятельности по предоставлению гражданам субсидий</t>
  </si>
  <si>
    <t>0020444</t>
  </si>
  <si>
    <t>Расходы за счет субвенции из областного бюджета на организацию и осуществление деятельности по опеке и попечительству</t>
  </si>
  <si>
    <t>7950001</t>
  </si>
  <si>
    <t>Предоставление мер социальной поддержки Почетных граждан МО</t>
  </si>
  <si>
    <t>7950002</t>
  </si>
  <si>
    <t>Предоставление мер социальной поддержки Совета ветеранов МО</t>
  </si>
  <si>
    <t>7950003</t>
  </si>
  <si>
    <t>Оказание материальной помощи гражданам, оказавшимся в трудной жизненной ситуации</t>
  </si>
  <si>
    <t>7950004</t>
  </si>
  <si>
    <t>материальная помощь в связи с пожаром</t>
  </si>
  <si>
    <t>7950071</t>
  </si>
  <si>
    <t>"О социальной поддержке населения Чебаркульского городского округа" на 2008 г.</t>
  </si>
  <si>
    <t>447</t>
  </si>
  <si>
    <t>Управление муниципальной собственности</t>
  </si>
  <si>
    <t>0900200</t>
  </si>
  <si>
    <t>Оценка недвижимости, признание прав и регулирование отношений по государственной  и муниципальной собственности</t>
  </si>
  <si>
    <t>3400300</t>
  </si>
  <si>
    <t>Мероприятия по землеустройству и землепользованию</t>
  </si>
  <si>
    <t>7950031</t>
  </si>
  <si>
    <t>Программа развития здравоохранения города Чебаркуля на 2006-2010 гг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</si>
  <si>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</si>
  <si>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</si>
  <si>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5053694</t>
  </si>
  <si>
    <t>Обеспечение жилыми помещениями детей-сирот,детей,оставшихся без попечения родителей, а также детей,находящихся под опекой(попичительством),не имеющих закрепленного жилого помещения</t>
  </si>
  <si>
    <t>450</t>
  </si>
  <si>
    <t>ФУ Чебаркульского городского округа</t>
  </si>
  <si>
    <t>0020409</t>
  </si>
  <si>
    <t>Организация работы финансовых органов за счет субсидии из областного бюджета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</si>
  <si>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</si>
  <si>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</si>
  <si>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</si>
  <si>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</si>
  <si>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</si>
  <si>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Национальная безопасность и правоохранительная деятельность</t>
  </si>
  <si>
    <t>Общегосударственные вопросы</t>
  </si>
  <si>
    <t>Национальная экономика</t>
  </si>
  <si>
    <t>Охрана окружающей среды</t>
  </si>
  <si>
    <t>Образование</t>
  </si>
  <si>
    <t>Здравоохранение, физкультура и спорт</t>
  </si>
  <si>
    <t>Социальная политика</t>
  </si>
  <si>
    <t>Жилищно-коммунальное хозяйство</t>
  </si>
  <si>
    <t>Социльная политика</t>
  </si>
  <si>
    <t>Расходы за счет субсвенций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ОУ для обучающихся, воспитанников с отклонениями в развитии</t>
  </si>
  <si>
    <t>Культура, кинематография, средства массовой информации</t>
  </si>
  <si>
    <t>Расходы за счет субвенции из областного бюджета на обеспечение мер соцподдержки реабелитированных лиц или признанных пострадавшими от политических репрессий (З-н ЧО "О мерах соцподдержки жертв полиререссий в ЧО" - ежеквартальные выплаты на оплату проезда</t>
  </si>
  <si>
    <t>Ведомственная структура расходов местного бюджета на 2009 год 
МО "Чебаркульский городской округ"</t>
  </si>
  <si>
    <t>Начальник бюджетного отдела ________________ С.В. Вахитова</t>
  </si>
  <si>
    <t>Нац.проект "Доступное и комфортное жилье - гражданам России" ," Модернизация объектов коммун.инфраструктуры "</t>
  </si>
  <si>
    <t>Приложение №2
к решению Собрания депутатов
Чебаркульского городского округа
от 06.10.2009 г. № 830
Приложение №4
к решению Собрания депутатов
Чебаркульского городского округа
от "26" декабря 2008 г. №716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</si>
</sst>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14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12" fillId="0" borderId="4" xfId="0" applyNumberFormat="1" applyFont="1" applyBorder="1" applyAlignment="1">
      <alignment horizontal="right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4" fontId="12" fillId="0" borderId="4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9" fontId="4" fillId="0" borderId="5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7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H389"/>
  <sheetViews>
    <sheetView showGridLines="0" tabSelected="1" zoomScaleSheetLayoutView="100" workbookViewId="0" topLeftCell="A1">
      <selection activeCell="J3" sqref="J3"/>
    </sheetView>
  </sheetViews>
  <sheetFormatPr defaultColWidth="9.140625" defaultRowHeight="12.75" customHeight="1" outlineLevelRow="4"/>
  <cols>
    <col min="1" max="4" width="6.7109375" style="0" customWidth="1"/>
    <col min="5" max="5" width="6.7109375" style="16" customWidth="1"/>
    <col min="6" max="6" width="38.57421875" style="16" customWidth="1"/>
    <col min="7" max="7" width="19.00390625" style="19" customWidth="1"/>
    <col min="8" max="8" width="13.8515625" style="0" bestFit="1" customWidth="1"/>
  </cols>
  <sheetData>
    <row r="1" spans="1:7" ht="105" customHeight="1">
      <c r="A1" s="1"/>
      <c r="B1" s="1"/>
      <c r="C1" s="1"/>
      <c r="D1" s="1"/>
      <c r="E1" s="11"/>
      <c r="F1" s="29" t="s">
        <v>349</v>
      </c>
      <c r="G1" s="30"/>
    </row>
    <row r="2" spans="1:7" ht="51.75" customHeight="1">
      <c r="A2" s="26" t="s">
        <v>346</v>
      </c>
      <c r="B2" s="27"/>
      <c r="C2" s="27"/>
      <c r="D2" s="27"/>
      <c r="E2" s="27"/>
      <c r="F2" s="27"/>
      <c r="G2" s="27"/>
    </row>
    <row r="3" spans="1:7" ht="12.75" customHeight="1">
      <c r="A3" s="1" t="s">
        <v>0</v>
      </c>
      <c r="B3" s="1"/>
      <c r="C3" s="1"/>
      <c r="D3" s="1"/>
      <c r="E3" s="11"/>
      <c r="F3" s="11"/>
      <c r="G3" s="17"/>
    </row>
    <row r="4" spans="1:7" ht="21">
      <c r="A4" s="2" t="s">
        <v>2</v>
      </c>
      <c r="B4" s="2" t="s">
        <v>3</v>
      </c>
      <c r="C4" s="2" t="s">
        <v>4</v>
      </c>
      <c r="D4" s="2" t="s">
        <v>5</v>
      </c>
      <c r="E4" s="12" t="s">
        <v>6</v>
      </c>
      <c r="F4" s="12" t="s">
        <v>7</v>
      </c>
      <c r="G4" s="18" t="s">
        <v>8</v>
      </c>
    </row>
    <row r="5" spans="1:7" ht="29.25" customHeight="1">
      <c r="A5" s="4" t="s">
        <v>9</v>
      </c>
      <c r="B5" s="7" t="s">
        <v>1</v>
      </c>
      <c r="C5" s="7" t="s">
        <v>1</v>
      </c>
      <c r="D5" s="9" t="s">
        <v>1</v>
      </c>
      <c r="E5" s="24" t="s">
        <v>10</v>
      </c>
      <c r="F5" s="25"/>
      <c r="G5" s="20">
        <f>G6</f>
        <v>16433100</v>
      </c>
    </row>
    <row r="6" spans="1:7" ht="23.25" customHeight="1" outlineLevel="1">
      <c r="A6" s="4" t="s">
        <v>9</v>
      </c>
      <c r="B6" s="7" t="s">
        <v>11</v>
      </c>
      <c r="C6" s="7" t="s">
        <v>1</v>
      </c>
      <c r="D6" s="9" t="s">
        <v>1</v>
      </c>
      <c r="E6" s="24" t="s">
        <v>334</v>
      </c>
      <c r="F6" s="25"/>
      <c r="G6" s="20">
        <f>G7</f>
        <v>16433100</v>
      </c>
    </row>
    <row r="7" spans="1:7" ht="16.5" outlineLevel="2">
      <c r="A7" s="4" t="s">
        <v>9</v>
      </c>
      <c r="B7" s="7" t="s">
        <v>11</v>
      </c>
      <c r="C7" s="7" t="s">
        <v>12</v>
      </c>
      <c r="D7" s="9" t="s">
        <v>1</v>
      </c>
      <c r="E7" s="24" t="s">
        <v>13</v>
      </c>
      <c r="F7" s="25"/>
      <c r="G7" s="20">
        <f>G8+G10+G12+G14+G16+G18+G20</f>
        <v>16433100</v>
      </c>
    </row>
    <row r="8" spans="1:7" ht="69.75" customHeight="1" outlineLevel="3">
      <c r="A8" s="4" t="s">
        <v>9</v>
      </c>
      <c r="B8" s="7" t="s">
        <v>11</v>
      </c>
      <c r="C8" s="7" t="s">
        <v>12</v>
      </c>
      <c r="D8" s="9" t="s">
        <v>14</v>
      </c>
      <c r="E8" s="24" t="s">
        <v>15</v>
      </c>
      <c r="F8" s="25"/>
      <c r="G8" s="20">
        <v>4265700</v>
      </c>
    </row>
    <row r="9" spans="1:7" ht="38.25" outlineLevel="4">
      <c r="A9" s="3" t="s">
        <v>9</v>
      </c>
      <c r="B9" s="6" t="s">
        <v>11</v>
      </c>
      <c r="C9" s="6" t="s">
        <v>12</v>
      </c>
      <c r="D9" s="3" t="s">
        <v>14</v>
      </c>
      <c r="E9" s="13" t="s">
        <v>16</v>
      </c>
      <c r="F9" s="13" t="s">
        <v>17</v>
      </c>
      <c r="G9" s="21">
        <v>4265700</v>
      </c>
    </row>
    <row r="10" spans="1:7" ht="16.5" outlineLevel="3">
      <c r="A10" s="4" t="s">
        <v>9</v>
      </c>
      <c r="B10" s="7" t="s">
        <v>11</v>
      </c>
      <c r="C10" s="7" t="s">
        <v>12</v>
      </c>
      <c r="D10" s="9" t="s">
        <v>18</v>
      </c>
      <c r="E10" s="24" t="s">
        <v>19</v>
      </c>
      <c r="F10" s="25"/>
      <c r="G10" s="20">
        <f>G11</f>
        <v>9452011.79</v>
      </c>
    </row>
    <row r="11" spans="1:7" ht="38.25" outlineLevel="4">
      <c r="A11" s="3" t="s">
        <v>9</v>
      </c>
      <c r="B11" s="6" t="s">
        <v>11</v>
      </c>
      <c r="C11" s="6" t="s">
        <v>12</v>
      </c>
      <c r="D11" s="3" t="s">
        <v>18</v>
      </c>
      <c r="E11" s="13" t="s">
        <v>16</v>
      </c>
      <c r="F11" s="13" t="s">
        <v>17</v>
      </c>
      <c r="G11" s="21">
        <f>8652011.79+800000</f>
        <v>9452011.79</v>
      </c>
    </row>
    <row r="12" spans="1:7" ht="29.25" customHeight="1" outlineLevel="3">
      <c r="A12" s="4" t="s">
        <v>9</v>
      </c>
      <c r="B12" s="7" t="s">
        <v>11</v>
      </c>
      <c r="C12" s="7" t="s">
        <v>12</v>
      </c>
      <c r="D12" s="9" t="s">
        <v>20</v>
      </c>
      <c r="E12" s="24" t="s">
        <v>21</v>
      </c>
      <c r="F12" s="25"/>
      <c r="G12" s="20">
        <v>2088327.97</v>
      </c>
    </row>
    <row r="13" spans="1:7" ht="38.25" outlineLevel="4">
      <c r="A13" s="3" t="s">
        <v>9</v>
      </c>
      <c r="B13" s="6" t="s">
        <v>11</v>
      </c>
      <c r="C13" s="6" t="s">
        <v>12</v>
      </c>
      <c r="D13" s="3" t="s">
        <v>20</v>
      </c>
      <c r="E13" s="13" t="s">
        <v>16</v>
      </c>
      <c r="F13" s="13" t="s">
        <v>17</v>
      </c>
      <c r="G13" s="21">
        <v>2088327.97</v>
      </c>
    </row>
    <row r="14" spans="1:7" ht="27.75" customHeight="1" outlineLevel="3">
      <c r="A14" s="4" t="s">
        <v>9</v>
      </c>
      <c r="B14" s="7" t="s">
        <v>11</v>
      </c>
      <c r="C14" s="7" t="s">
        <v>12</v>
      </c>
      <c r="D14" s="9" t="s">
        <v>22</v>
      </c>
      <c r="E14" s="24" t="s">
        <v>23</v>
      </c>
      <c r="F14" s="25"/>
      <c r="G14" s="20">
        <v>15000</v>
      </c>
    </row>
    <row r="15" spans="1:7" ht="38.25" outlineLevel="4">
      <c r="A15" s="3" t="s">
        <v>9</v>
      </c>
      <c r="B15" s="6" t="s">
        <v>11</v>
      </c>
      <c r="C15" s="6" t="s">
        <v>12</v>
      </c>
      <c r="D15" s="3" t="s">
        <v>22</v>
      </c>
      <c r="E15" s="13" t="s">
        <v>16</v>
      </c>
      <c r="F15" s="13" t="s">
        <v>17</v>
      </c>
      <c r="G15" s="21">
        <v>15000</v>
      </c>
    </row>
    <row r="16" spans="1:7" ht="27.75" customHeight="1" outlineLevel="3">
      <c r="A16" s="4" t="s">
        <v>9</v>
      </c>
      <c r="B16" s="7" t="s">
        <v>11</v>
      </c>
      <c r="C16" s="7" t="s">
        <v>12</v>
      </c>
      <c r="D16" s="9" t="s">
        <v>24</v>
      </c>
      <c r="E16" s="24" t="s">
        <v>25</v>
      </c>
      <c r="F16" s="25"/>
      <c r="G16" s="20">
        <v>92855.14</v>
      </c>
    </row>
    <row r="17" spans="1:7" ht="38.25" outlineLevel="4">
      <c r="A17" s="3" t="s">
        <v>9</v>
      </c>
      <c r="B17" s="6" t="s">
        <v>11</v>
      </c>
      <c r="C17" s="6" t="s">
        <v>12</v>
      </c>
      <c r="D17" s="3" t="s">
        <v>24</v>
      </c>
      <c r="E17" s="13" t="s">
        <v>16</v>
      </c>
      <c r="F17" s="13" t="s">
        <v>17</v>
      </c>
      <c r="G17" s="21">
        <v>92855.14</v>
      </c>
    </row>
    <row r="18" spans="1:7" ht="21.75" customHeight="1" outlineLevel="3">
      <c r="A18" s="4" t="s">
        <v>9</v>
      </c>
      <c r="B18" s="7" t="s">
        <v>11</v>
      </c>
      <c r="C18" s="7" t="s">
        <v>12</v>
      </c>
      <c r="D18" s="9" t="s">
        <v>26</v>
      </c>
      <c r="E18" s="24" t="s">
        <v>27</v>
      </c>
      <c r="F18" s="25"/>
      <c r="G18" s="20">
        <v>69350</v>
      </c>
    </row>
    <row r="19" spans="1:7" ht="38.25" outlineLevel="4">
      <c r="A19" s="3" t="s">
        <v>9</v>
      </c>
      <c r="B19" s="6" t="s">
        <v>11</v>
      </c>
      <c r="C19" s="6" t="s">
        <v>12</v>
      </c>
      <c r="D19" s="3" t="s">
        <v>26</v>
      </c>
      <c r="E19" s="13" t="s">
        <v>16</v>
      </c>
      <c r="F19" s="13" t="s">
        <v>17</v>
      </c>
      <c r="G19" s="21">
        <v>69350</v>
      </c>
    </row>
    <row r="20" spans="1:7" ht="36.75" customHeight="1" outlineLevel="3">
      <c r="A20" s="4" t="s">
        <v>9</v>
      </c>
      <c r="B20" s="7" t="s">
        <v>11</v>
      </c>
      <c r="C20" s="7" t="s">
        <v>12</v>
      </c>
      <c r="D20" s="9" t="s">
        <v>28</v>
      </c>
      <c r="E20" s="24" t="s">
        <v>29</v>
      </c>
      <c r="F20" s="25"/>
      <c r="G20" s="20">
        <v>449855.1</v>
      </c>
    </row>
    <row r="21" spans="1:7" ht="16.5" outlineLevel="4">
      <c r="A21" s="3" t="s">
        <v>9</v>
      </c>
      <c r="B21" s="6" t="s">
        <v>11</v>
      </c>
      <c r="C21" s="6" t="s">
        <v>12</v>
      </c>
      <c r="D21" s="3" t="s">
        <v>28</v>
      </c>
      <c r="E21" s="13" t="s">
        <v>30</v>
      </c>
      <c r="F21" s="13" t="s">
        <v>31</v>
      </c>
      <c r="G21" s="21">
        <v>449855.1</v>
      </c>
    </row>
    <row r="22" spans="1:7" ht="16.5">
      <c r="A22" s="4" t="s">
        <v>32</v>
      </c>
      <c r="B22" s="7" t="s">
        <v>1</v>
      </c>
      <c r="C22" s="7" t="s">
        <v>1</v>
      </c>
      <c r="D22" s="9" t="s">
        <v>1</v>
      </c>
      <c r="E22" s="24" t="s">
        <v>33</v>
      </c>
      <c r="F22" s="25"/>
      <c r="G22" s="20">
        <v>2890412</v>
      </c>
    </row>
    <row r="23" spans="1:7" ht="16.5" outlineLevel="1">
      <c r="A23" s="4" t="s">
        <v>32</v>
      </c>
      <c r="B23" s="7" t="s">
        <v>34</v>
      </c>
      <c r="C23" s="7" t="s">
        <v>1</v>
      </c>
      <c r="D23" s="9" t="s">
        <v>1</v>
      </c>
      <c r="E23" s="24" t="s">
        <v>335</v>
      </c>
      <c r="F23" s="25"/>
      <c r="G23" s="20">
        <v>2890412</v>
      </c>
    </row>
    <row r="24" spans="1:7" ht="51" customHeight="1" outlineLevel="2">
      <c r="A24" s="4" t="s">
        <v>32</v>
      </c>
      <c r="B24" s="7" t="s">
        <v>34</v>
      </c>
      <c r="C24" s="7" t="s">
        <v>11</v>
      </c>
      <c r="D24" s="9" t="s">
        <v>1</v>
      </c>
      <c r="E24" s="24" t="s">
        <v>35</v>
      </c>
      <c r="F24" s="25"/>
      <c r="G24" s="20">
        <v>2890412</v>
      </c>
    </row>
    <row r="25" spans="1:7" ht="16.5" outlineLevel="3">
      <c r="A25" s="4" t="s">
        <v>32</v>
      </c>
      <c r="B25" s="7" t="s">
        <v>34</v>
      </c>
      <c r="C25" s="7" t="s">
        <v>11</v>
      </c>
      <c r="D25" s="9" t="s">
        <v>36</v>
      </c>
      <c r="E25" s="24" t="s">
        <v>37</v>
      </c>
      <c r="F25" s="25"/>
      <c r="G25" s="20">
        <v>2220192</v>
      </c>
    </row>
    <row r="26" spans="1:7" ht="16.5" outlineLevel="4">
      <c r="A26" s="3" t="s">
        <v>32</v>
      </c>
      <c r="B26" s="6" t="s">
        <v>34</v>
      </c>
      <c r="C26" s="6" t="s">
        <v>11</v>
      </c>
      <c r="D26" s="3" t="s">
        <v>36</v>
      </c>
      <c r="E26" s="13" t="s">
        <v>38</v>
      </c>
      <c r="F26" s="13" t="s">
        <v>39</v>
      </c>
      <c r="G26" s="21">
        <v>2220192</v>
      </c>
    </row>
    <row r="27" spans="1:7" ht="24" customHeight="1" outlineLevel="3">
      <c r="A27" s="4" t="s">
        <v>32</v>
      </c>
      <c r="B27" s="7" t="s">
        <v>34</v>
      </c>
      <c r="C27" s="7" t="s">
        <v>11</v>
      </c>
      <c r="D27" s="9" t="s">
        <v>40</v>
      </c>
      <c r="E27" s="24" t="s">
        <v>41</v>
      </c>
      <c r="F27" s="25"/>
      <c r="G27" s="20">
        <v>670220</v>
      </c>
    </row>
    <row r="28" spans="1:7" ht="16.5" outlineLevel="4">
      <c r="A28" s="3" t="s">
        <v>32</v>
      </c>
      <c r="B28" s="6" t="s">
        <v>34</v>
      </c>
      <c r="C28" s="6" t="s">
        <v>11</v>
      </c>
      <c r="D28" s="3" t="s">
        <v>40</v>
      </c>
      <c r="E28" s="13" t="s">
        <v>38</v>
      </c>
      <c r="F28" s="13" t="s">
        <v>39</v>
      </c>
      <c r="G28" s="21">
        <v>670220</v>
      </c>
    </row>
    <row r="29" spans="1:7" ht="16.5">
      <c r="A29" s="4" t="s">
        <v>42</v>
      </c>
      <c r="B29" s="7" t="s">
        <v>1</v>
      </c>
      <c r="C29" s="7" t="s">
        <v>1</v>
      </c>
      <c r="D29" s="9" t="s">
        <v>1</v>
      </c>
      <c r="E29" s="24" t="s">
        <v>43</v>
      </c>
      <c r="F29" s="25"/>
      <c r="G29" s="20">
        <v>56431316.98</v>
      </c>
    </row>
    <row r="30" spans="1:7" ht="16.5" outlineLevel="1">
      <c r="A30" s="4" t="s">
        <v>42</v>
      </c>
      <c r="B30" s="7" t="s">
        <v>34</v>
      </c>
      <c r="C30" s="7" t="s">
        <v>1</v>
      </c>
      <c r="D30" s="9" t="s">
        <v>1</v>
      </c>
      <c r="E30" s="24" t="s">
        <v>335</v>
      </c>
      <c r="F30" s="25"/>
      <c r="G30" s="20">
        <v>19468324.98</v>
      </c>
    </row>
    <row r="31" spans="1:7" ht="36.75" customHeight="1" outlineLevel="2">
      <c r="A31" s="4" t="s">
        <v>42</v>
      </c>
      <c r="B31" s="7" t="s">
        <v>34</v>
      </c>
      <c r="C31" s="7" t="s">
        <v>12</v>
      </c>
      <c r="D31" s="9" t="s">
        <v>1</v>
      </c>
      <c r="E31" s="24" t="s">
        <v>44</v>
      </c>
      <c r="F31" s="25"/>
      <c r="G31" s="20">
        <v>870200</v>
      </c>
    </row>
    <row r="32" spans="1:7" ht="16.5" outlineLevel="3">
      <c r="A32" s="4" t="s">
        <v>42</v>
      </c>
      <c r="B32" s="7" t="s">
        <v>34</v>
      </c>
      <c r="C32" s="7" t="s">
        <v>12</v>
      </c>
      <c r="D32" s="9" t="s">
        <v>45</v>
      </c>
      <c r="E32" s="24" t="s">
        <v>46</v>
      </c>
      <c r="F32" s="25"/>
      <c r="G32" s="20">
        <v>870200</v>
      </c>
    </row>
    <row r="33" spans="1:7" ht="16.5" outlineLevel="4">
      <c r="A33" s="3" t="s">
        <v>42</v>
      </c>
      <c r="B33" s="6" t="s">
        <v>34</v>
      </c>
      <c r="C33" s="6" t="s">
        <v>12</v>
      </c>
      <c r="D33" s="3" t="s">
        <v>45</v>
      </c>
      <c r="E33" s="13" t="s">
        <v>38</v>
      </c>
      <c r="F33" s="13" t="s">
        <v>39</v>
      </c>
      <c r="G33" s="21">
        <v>870200</v>
      </c>
    </row>
    <row r="34" spans="1:7" ht="48.75" customHeight="1" outlineLevel="2">
      <c r="A34" s="4" t="s">
        <v>42</v>
      </c>
      <c r="B34" s="7" t="s">
        <v>34</v>
      </c>
      <c r="C34" s="7" t="s">
        <v>47</v>
      </c>
      <c r="D34" s="9" t="s">
        <v>1</v>
      </c>
      <c r="E34" s="24" t="s">
        <v>48</v>
      </c>
      <c r="F34" s="25"/>
      <c r="G34" s="20">
        <v>16253324.98</v>
      </c>
    </row>
    <row r="35" spans="1:7" ht="16.5" outlineLevel="3">
      <c r="A35" s="4" t="s">
        <v>42</v>
      </c>
      <c r="B35" s="7" t="s">
        <v>34</v>
      </c>
      <c r="C35" s="7" t="s">
        <v>47</v>
      </c>
      <c r="D35" s="9" t="s">
        <v>36</v>
      </c>
      <c r="E35" s="24" t="s">
        <v>37</v>
      </c>
      <c r="F35" s="25"/>
      <c r="G35" s="20">
        <v>15779124.98</v>
      </c>
    </row>
    <row r="36" spans="1:7" ht="16.5" outlineLevel="4">
      <c r="A36" s="3" t="s">
        <v>42</v>
      </c>
      <c r="B36" s="6" t="s">
        <v>34</v>
      </c>
      <c r="C36" s="6" t="s">
        <v>47</v>
      </c>
      <c r="D36" s="3" t="s">
        <v>36</v>
      </c>
      <c r="E36" s="13" t="s">
        <v>38</v>
      </c>
      <c r="F36" s="13" t="s">
        <v>39</v>
      </c>
      <c r="G36" s="21">
        <v>15779124.98</v>
      </c>
    </row>
    <row r="37" spans="1:7" ht="49.5" customHeight="1" outlineLevel="3">
      <c r="A37" s="4" t="s">
        <v>42</v>
      </c>
      <c r="B37" s="7" t="s">
        <v>34</v>
      </c>
      <c r="C37" s="7" t="s">
        <v>47</v>
      </c>
      <c r="D37" s="9" t="s">
        <v>49</v>
      </c>
      <c r="E37" s="24" t="s">
        <v>50</v>
      </c>
      <c r="F37" s="25"/>
      <c r="G37" s="20">
        <v>20500</v>
      </c>
    </row>
    <row r="38" spans="1:7" ht="16.5" outlineLevel="4">
      <c r="A38" s="3" t="s">
        <v>42</v>
      </c>
      <c r="B38" s="6" t="s">
        <v>34</v>
      </c>
      <c r="C38" s="6" t="s">
        <v>47</v>
      </c>
      <c r="D38" s="3" t="s">
        <v>49</v>
      </c>
      <c r="E38" s="13" t="s">
        <v>38</v>
      </c>
      <c r="F38" s="13" t="s">
        <v>39</v>
      </c>
      <c r="G38" s="21">
        <v>20500</v>
      </c>
    </row>
    <row r="39" spans="1:7" ht="28.5" customHeight="1" outlineLevel="3">
      <c r="A39" s="4" t="s">
        <v>42</v>
      </c>
      <c r="B39" s="7" t="s">
        <v>34</v>
      </c>
      <c r="C39" s="7" t="s">
        <v>47</v>
      </c>
      <c r="D39" s="9" t="s">
        <v>51</v>
      </c>
      <c r="E39" s="24" t="s">
        <v>52</v>
      </c>
      <c r="F39" s="25"/>
      <c r="G39" s="20">
        <v>236100</v>
      </c>
    </row>
    <row r="40" spans="1:7" ht="16.5" outlineLevel="4">
      <c r="A40" s="3" t="s">
        <v>42</v>
      </c>
      <c r="B40" s="6" t="s">
        <v>34</v>
      </c>
      <c r="C40" s="6" t="s">
        <v>47</v>
      </c>
      <c r="D40" s="3" t="s">
        <v>51</v>
      </c>
      <c r="E40" s="13" t="s">
        <v>38</v>
      </c>
      <c r="F40" s="13" t="s">
        <v>39</v>
      </c>
      <c r="G40" s="21">
        <v>236100</v>
      </c>
    </row>
    <row r="41" spans="1:7" ht="33" customHeight="1" outlineLevel="3">
      <c r="A41" s="4" t="s">
        <v>42</v>
      </c>
      <c r="B41" s="7" t="s">
        <v>34</v>
      </c>
      <c r="C41" s="7" t="s">
        <v>47</v>
      </c>
      <c r="D41" s="9" t="s">
        <v>53</v>
      </c>
      <c r="E41" s="24" t="s">
        <v>54</v>
      </c>
      <c r="F41" s="25"/>
      <c r="G41" s="20">
        <v>217600</v>
      </c>
    </row>
    <row r="42" spans="1:7" ht="16.5" outlineLevel="4">
      <c r="A42" s="3" t="s">
        <v>42</v>
      </c>
      <c r="B42" s="6" t="s">
        <v>34</v>
      </c>
      <c r="C42" s="6" t="s">
        <v>47</v>
      </c>
      <c r="D42" s="3" t="s">
        <v>53</v>
      </c>
      <c r="E42" s="13" t="s">
        <v>38</v>
      </c>
      <c r="F42" s="13" t="s">
        <v>39</v>
      </c>
      <c r="G42" s="21">
        <v>217600</v>
      </c>
    </row>
    <row r="43" spans="1:7" ht="16.5" outlineLevel="2">
      <c r="A43" s="4" t="s">
        <v>42</v>
      </c>
      <c r="B43" s="7" t="s">
        <v>34</v>
      </c>
      <c r="C43" s="7" t="s">
        <v>55</v>
      </c>
      <c r="D43" s="9" t="s">
        <v>1</v>
      </c>
      <c r="E43" s="24" t="s">
        <v>56</v>
      </c>
      <c r="F43" s="25"/>
      <c r="G43" s="20">
        <v>2344800</v>
      </c>
    </row>
    <row r="44" spans="1:7" ht="16.5" outlineLevel="3">
      <c r="A44" s="4" t="s">
        <v>42</v>
      </c>
      <c r="B44" s="7" t="s">
        <v>34</v>
      </c>
      <c r="C44" s="7" t="s">
        <v>55</v>
      </c>
      <c r="D44" s="9" t="s">
        <v>57</v>
      </c>
      <c r="E44" s="24" t="s">
        <v>58</v>
      </c>
      <c r="F44" s="25"/>
      <c r="G44" s="20">
        <v>2344800</v>
      </c>
    </row>
    <row r="45" spans="1:7" ht="16.5" outlineLevel="4">
      <c r="A45" s="3" t="s">
        <v>42</v>
      </c>
      <c r="B45" s="6" t="s">
        <v>34</v>
      </c>
      <c r="C45" s="6" t="s">
        <v>55</v>
      </c>
      <c r="D45" s="3" t="s">
        <v>57</v>
      </c>
      <c r="E45" s="13" t="s">
        <v>38</v>
      </c>
      <c r="F45" s="13" t="s">
        <v>39</v>
      </c>
      <c r="G45" s="21">
        <v>2344800</v>
      </c>
    </row>
    <row r="46" spans="1:7" ht="16.5" outlineLevel="1">
      <c r="A46" s="4" t="s">
        <v>42</v>
      </c>
      <c r="B46" s="7" t="s">
        <v>47</v>
      </c>
      <c r="C46" s="7" t="s">
        <v>1</v>
      </c>
      <c r="D46" s="9" t="s">
        <v>1</v>
      </c>
      <c r="E46" s="24" t="s">
        <v>336</v>
      </c>
      <c r="F46" s="25"/>
      <c r="G46" s="20">
        <v>696500</v>
      </c>
    </row>
    <row r="47" spans="1:7" ht="27" customHeight="1" outlineLevel="2">
      <c r="A47" s="4" t="s">
        <v>42</v>
      </c>
      <c r="B47" s="7" t="s">
        <v>47</v>
      </c>
      <c r="C47" s="7" t="s">
        <v>59</v>
      </c>
      <c r="D47" s="9" t="s">
        <v>1</v>
      </c>
      <c r="E47" s="24" t="s">
        <v>60</v>
      </c>
      <c r="F47" s="25"/>
      <c r="G47" s="20">
        <v>696500</v>
      </c>
    </row>
    <row r="48" spans="1:7" ht="28.5" customHeight="1" outlineLevel="3">
      <c r="A48" s="4" t="s">
        <v>42</v>
      </c>
      <c r="B48" s="7" t="s">
        <v>47</v>
      </c>
      <c r="C48" s="7" t="s">
        <v>59</v>
      </c>
      <c r="D48" s="9" t="s">
        <v>61</v>
      </c>
      <c r="E48" s="24" t="s">
        <v>62</v>
      </c>
      <c r="F48" s="25"/>
      <c r="G48" s="20">
        <v>5000</v>
      </c>
    </row>
    <row r="49" spans="1:7" ht="16.5" outlineLevel="4">
      <c r="A49" s="3" t="s">
        <v>42</v>
      </c>
      <c r="B49" s="6" t="s">
        <v>47</v>
      </c>
      <c r="C49" s="6" t="s">
        <v>59</v>
      </c>
      <c r="D49" s="3" t="s">
        <v>61</v>
      </c>
      <c r="E49" s="13" t="s">
        <v>63</v>
      </c>
      <c r="F49" s="13" t="s">
        <v>64</v>
      </c>
      <c r="G49" s="21">
        <v>5000</v>
      </c>
    </row>
    <row r="50" spans="1:7" ht="29.25" customHeight="1" outlineLevel="3">
      <c r="A50" s="4" t="s">
        <v>42</v>
      </c>
      <c r="B50" s="7" t="s">
        <v>47</v>
      </c>
      <c r="C50" s="7" t="s">
        <v>59</v>
      </c>
      <c r="D50" s="9" t="s">
        <v>65</v>
      </c>
      <c r="E50" s="24" t="s">
        <v>66</v>
      </c>
      <c r="F50" s="25"/>
      <c r="G50" s="20">
        <v>691500</v>
      </c>
    </row>
    <row r="51" spans="1:7" ht="16.5" outlineLevel="4">
      <c r="A51" s="3" t="s">
        <v>42</v>
      </c>
      <c r="B51" s="6" t="s">
        <v>47</v>
      </c>
      <c r="C51" s="6" t="s">
        <v>59</v>
      </c>
      <c r="D51" s="3" t="s">
        <v>65</v>
      </c>
      <c r="E51" s="13" t="s">
        <v>63</v>
      </c>
      <c r="F51" s="13" t="s">
        <v>64</v>
      </c>
      <c r="G51" s="21">
        <v>691500</v>
      </c>
    </row>
    <row r="52" spans="1:7" ht="16.5" outlineLevel="1">
      <c r="A52" s="4" t="s">
        <v>42</v>
      </c>
      <c r="B52" s="7" t="s">
        <v>67</v>
      </c>
      <c r="C52" s="7" t="s">
        <v>1</v>
      </c>
      <c r="D52" s="9" t="s">
        <v>1</v>
      </c>
      <c r="E52" s="24" t="s">
        <v>337</v>
      </c>
      <c r="F52" s="25"/>
      <c r="G52" s="20">
        <v>250000</v>
      </c>
    </row>
    <row r="53" spans="1:7" ht="24" customHeight="1" outlineLevel="2">
      <c r="A53" s="4" t="s">
        <v>42</v>
      </c>
      <c r="B53" s="7" t="s">
        <v>67</v>
      </c>
      <c r="C53" s="7" t="s">
        <v>11</v>
      </c>
      <c r="D53" s="9" t="s">
        <v>1</v>
      </c>
      <c r="E53" s="24" t="s">
        <v>68</v>
      </c>
      <c r="F53" s="25"/>
      <c r="G53" s="20">
        <v>250000</v>
      </c>
    </row>
    <row r="54" spans="1:7" ht="16.5" customHeight="1" outlineLevel="3">
      <c r="A54" s="4" t="s">
        <v>42</v>
      </c>
      <c r="B54" s="7" t="s">
        <v>67</v>
      </c>
      <c r="C54" s="7" t="s">
        <v>11</v>
      </c>
      <c r="D54" s="9" t="s">
        <v>69</v>
      </c>
      <c r="E54" s="24" t="s">
        <v>70</v>
      </c>
      <c r="F54" s="25"/>
      <c r="G54" s="20">
        <v>250000</v>
      </c>
    </row>
    <row r="55" spans="1:7" ht="16.5" outlineLevel="4">
      <c r="A55" s="3" t="s">
        <v>42</v>
      </c>
      <c r="B55" s="6" t="s">
        <v>67</v>
      </c>
      <c r="C55" s="6" t="s">
        <v>11</v>
      </c>
      <c r="D55" s="3" t="s">
        <v>69</v>
      </c>
      <c r="E55" s="13" t="s">
        <v>38</v>
      </c>
      <c r="F55" s="13" t="s">
        <v>39</v>
      </c>
      <c r="G55" s="21">
        <v>250000</v>
      </c>
    </row>
    <row r="56" spans="1:7" ht="16.5" outlineLevel="1">
      <c r="A56" s="4" t="s">
        <v>42</v>
      </c>
      <c r="B56" s="7" t="s">
        <v>71</v>
      </c>
      <c r="C56" s="7" t="s">
        <v>1</v>
      </c>
      <c r="D56" s="9" t="s">
        <v>1</v>
      </c>
      <c r="E56" s="24" t="s">
        <v>338</v>
      </c>
      <c r="F56" s="25"/>
      <c r="G56" s="20">
        <v>4380</v>
      </c>
    </row>
    <row r="57" spans="1:7" ht="15" customHeight="1" outlineLevel="2">
      <c r="A57" s="4" t="s">
        <v>42</v>
      </c>
      <c r="B57" s="7" t="s">
        <v>71</v>
      </c>
      <c r="C57" s="7" t="s">
        <v>71</v>
      </c>
      <c r="D57" s="9" t="s">
        <v>1</v>
      </c>
      <c r="E57" s="24" t="s">
        <v>72</v>
      </c>
      <c r="F57" s="25"/>
      <c r="G57" s="20">
        <v>4380</v>
      </c>
    </row>
    <row r="58" spans="1:7" ht="16.5" outlineLevel="3">
      <c r="A58" s="4" t="s">
        <v>42</v>
      </c>
      <c r="B58" s="7" t="s">
        <v>71</v>
      </c>
      <c r="C58" s="7" t="s">
        <v>71</v>
      </c>
      <c r="D58" s="9" t="s">
        <v>73</v>
      </c>
      <c r="E58" s="24" t="s">
        <v>74</v>
      </c>
      <c r="F58" s="25"/>
      <c r="G58" s="20">
        <v>4380</v>
      </c>
    </row>
    <row r="59" spans="1:7" ht="16.5" outlineLevel="4">
      <c r="A59" s="3" t="s">
        <v>42</v>
      </c>
      <c r="B59" s="6" t="s">
        <v>71</v>
      </c>
      <c r="C59" s="6" t="s">
        <v>71</v>
      </c>
      <c r="D59" s="3" t="s">
        <v>73</v>
      </c>
      <c r="E59" s="13" t="s">
        <v>75</v>
      </c>
      <c r="F59" s="13" t="s">
        <v>76</v>
      </c>
      <c r="G59" s="21">
        <v>4380</v>
      </c>
    </row>
    <row r="60" spans="1:7" ht="16.5" outlineLevel="1">
      <c r="A60" s="4" t="s">
        <v>42</v>
      </c>
      <c r="B60" s="7" t="s">
        <v>77</v>
      </c>
      <c r="C60" s="7" t="s">
        <v>1</v>
      </c>
      <c r="D60" s="9" t="s">
        <v>1</v>
      </c>
      <c r="E60" s="24" t="s">
        <v>339</v>
      </c>
      <c r="F60" s="25"/>
      <c r="G60" s="20">
        <v>567000</v>
      </c>
    </row>
    <row r="61" spans="1:7" ht="16.5" outlineLevel="2">
      <c r="A61" s="4" t="s">
        <v>42</v>
      </c>
      <c r="B61" s="7" t="s">
        <v>77</v>
      </c>
      <c r="C61" s="7" t="s">
        <v>78</v>
      </c>
      <c r="D61" s="9" t="s">
        <v>1</v>
      </c>
      <c r="E61" s="24" t="s">
        <v>79</v>
      </c>
      <c r="F61" s="25"/>
      <c r="G61" s="20">
        <v>567000</v>
      </c>
    </row>
    <row r="62" spans="1:7" ht="25.5" customHeight="1" outlineLevel="3">
      <c r="A62" s="4" t="s">
        <v>42</v>
      </c>
      <c r="B62" s="7" t="s">
        <v>77</v>
      </c>
      <c r="C62" s="7" t="s">
        <v>78</v>
      </c>
      <c r="D62" s="9" t="s">
        <v>80</v>
      </c>
      <c r="E62" s="24" t="s">
        <v>81</v>
      </c>
      <c r="F62" s="25"/>
      <c r="G62" s="20">
        <v>567000</v>
      </c>
    </row>
    <row r="63" spans="1:7" ht="16.5" outlineLevel="4">
      <c r="A63" s="3" t="s">
        <v>42</v>
      </c>
      <c r="B63" s="6" t="s">
        <v>77</v>
      </c>
      <c r="C63" s="6" t="s">
        <v>78</v>
      </c>
      <c r="D63" s="3" t="s">
        <v>80</v>
      </c>
      <c r="E63" s="13" t="s">
        <v>38</v>
      </c>
      <c r="F63" s="13" t="s">
        <v>39</v>
      </c>
      <c r="G63" s="21">
        <v>567000</v>
      </c>
    </row>
    <row r="64" spans="1:7" ht="16.5" outlineLevel="1">
      <c r="A64" s="4" t="s">
        <v>42</v>
      </c>
      <c r="B64" s="7" t="s">
        <v>82</v>
      </c>
      <c r="C64" s="7" t="s">
        <v>1</v>
      </c>
      <c r="D64" s="9" t="s">
        <v>1</v>
      </c>
      <c r="E64" s="24" t="s">
        <v>340</v>
      </c>
      <c r="F64" s="25"/>
      <c r="G64" s="20">
        <v>35445112</v>
      </c>
    </row>
    <row r="65" spans="1:7" ht="16.5" outlineLevel="2">
      <c r="A65" s="4" t="s">
        <v>42</v>
      </c>
      <c r="B65" s="7" t="s">
        <v>82</v>
      </c>
      <c r="C65" s="7" t="s">
        <v>11</v>
      </c>
      <c r="D65" s="9" t="s">
        <v>1</v>
      </c>
      <c r="E65" s="24" t="s">
        <v>83</v>
      </c>
      <c r="F65" s="25"/>
      <c r="G65" s="20">
        <v>35445112</v>
      </c>
    </row>
    <row r="66" spans="1:7" ht="38.25" customHeight="1" outlineLevel="3">
      <c r="A66" s="4" t="s">
        <v>42</v>
      </c>
      <c r="B66" s="7" t="s">
        <v>82</v>
      </c>
      <c r="C66" s="7" t="s">
        <v>11</v>
      </c>
      <c r="D66" s="9" t="s">
        <v>84</v>
      </c>
      <c r="E66" s="24" t="s">
        <v>85</v>
      </c>
      <c r="F66" s="25"/>
      <c r="G66" s="20">
        <v>23566080</v>
      </c>
    </row>
    <row r="67" spans="1:7" ht="16.5" outlineLevel="4">
      <c r="A67" s="3" t="s">
        <v>42</v>
      </c>
      <c r="B67" s="6" t="s">
        <v>82</v>
      </c>
      <c r="C67" s="6" t="s">
        <v>11</v>
      </c>
      <c r="D67" s="3" t="s">
        <v>84</v>
      </c>
      <c r="E67" s="13" t="s">
        <v>86</v>
      </c>
      <c r="F67" s="13" t="s">
        <v>87</v>
      </c>
      <c r="G67" s="21">
        <v>23566080</v>
      </c>
    </row>
    <row r="68" spans="1:7" ht="48.75" customHeight="1" outlineLevel="3">
      <c r="A68" s="4" t="s">
        <v>42</v>
      </c>
      <c r="B68" s="7" t="s">
        <v>82</v>
      </c>
      <c r="C68" s="7" t="s">
        <v>11</v>
      </c>
      <c r="D68" s="9" t="s">
        <v>88</v>
      </c>
      <c r="E68" s="24" t="s">
        <v>89</v>
      </c>
      <c r="F68" s="25"/>
      <c r="G68" s="20">
        <v>1914432</v>
      </c>
    </row>
    <row r="69" spans="1:7" ht="16.5" outlineLevel="4">
      <c r="A69" s="3" t="s">
        <v>42</v>
      </c>
      <c r="B69" s="6" t="s">
        <v>82</v>
      </c>
      <c r="C69" s="6" t="s">
        <v>11</v>
      </c>
      <c r="D69" s="3" t="s">
        <v>88</v>
      </c>
      <c r="E69" s="13" t="s">
        <v>86</v>
      </c>
      <c r="F69" s="13" t="s">
        <v>87</v>
      </c>
      <c r="G69" s="21">
        <v>1914432</v>
      </c>
    </row>
    <row r="70" spans="1:7" ht="46.5" customHeight="1" outlineLevel="3">
      <c r="A70" s="4" t="s">
        <v>42</v>
      </c>
      <c r="B70" s="7" t="s">
        <v>82</v>
      </c>
      <c r="C70" s="7" t="s">
        <v>11</v>
      </c>
      <c r="D70" s="9" t="s">
        <v>90</v>
      </c>
      <c r="E70" s="24" t="s">
        <v>91</v>
      </c>
      <c r="F70" s="25"/>
      <c r="G70" s="20">
        <v>7010200</v>
      </c>
    </row>
    <row r="71" spans="1:7" ht="16.5" outlineLevel="4">
      <c r="A71" s="3" t="s">
        <v>42</v>
      </c>
      <c r="B71" s="6" t="s">
        <v>82</v>
      </c>
      <c r="C71" s="6" t="s">
        <v>11</v>
      </c>
      <c r="D71" s="3" t="s">
        <v>90</v>
      </c>
      <c r="E71" s="13" t="s">
        <v>38</v>
      </c>
      <c r="F71" s="13" t="s">
        <v>39</v>
      </c>
      <c r="G71" s="21">
        <v>7010200</v>
      </c>
    </row>
    <row r="72" spans="1:7" ht="63" customHeight="1" outlineLevel="3">
      <c r="A72" s="4" t="s">
        <v>42</v>
      </c>
      <c r="B72" s="7" t="s">
        <v>82</v>
      </c>
      <c r="C72" s="7" t="s">
        <v>11</v>
      </c>
      <c r="D72" s="9" t="s">
        <v>92</v>
      </c>
      <c r="E72" s="24" t="s">
        <v>93</v>
      </c>
      <c r="F72" s="25"/>
      <c r="G72" s="20">
        <v>2954400</v>
      </c>
    </row>
    <row r="73" spans="1:7" ht="16.5" outlineLevel="4">
      <c r="A73" s="3" t="s">
        <v>42</v>
      </c>
      <c r="B73" s="6" t="s">
        <v>82</v>
      </c>
      <c r="C73" s="6" t="s">
        <v>11</v>
      </c>
      <c r="D73" s="3" t="s">
        <v>92</v>
      </c>
      <c r="E73" s="13" t="s">
        <v>38</v>
      </c>
      <c r="F73" s="13" t="s">
        <v>39</v>
      </c>
      <c r="G73" s="21">
        <v>2954400</v>
      </c>
    </row>
    <row r="74" spans="1:7" ht="16.5">
      <c r="A74" s="4" t="s">
        <v>94</v>
      </c>
      <c r="B74" s="7" t="s">
        <v>1</v>
      </c>
      <c r="C74" s="7" t="s">
        <v>1</v>
      </c>
      <c r="D74" s="9" t="s">
        <v>1</v>
      </c>
      <c r="E74" s="24" t="s">
        <v>95</v>
      </c>
      <c r="F74" s="25"/>
      <c r="G74" s="20">
        <f>G75</f>
        <v>2900000</v>
      </c>
    </row>
    <row r="75" spans="1:7" ht="22.5" customHeight="1" outlineLevel="1">
      <c r="A75" s="4" t="s">
        <v>94</v>
      </c>
      <c r="B75" s="7" t="s">
        <v>11</v>
      </c>
      <c r="C75" s="7" t="s">
        <v>1</v>
      </c>
      <c r="D75" s="9" t="s">
        <v>1</v>
      </c>
      <c r="E75" s="24" t="s">
        <v>334</v>
      </c>
      <c r="F75" s="25"/>
      <c r="G75" s="20">
        <f>G76</f>
        <v>2900000</v>
      </c>
    </row>
    <row r="76" spans="1:7" ht="36" customHeight="1" outlineLevel="2">
      <c r="A76" s="4" t="s">
        <v>94</v>
      </c>
      <c r="B76" s="7" t="s">
        <v>11</v>
      </c>
      <c r="C76" s="7" t="s">
        <v>77</v>
      </c>
      <c r="D76" s="9" t="s">
        <v>1</v>
      </c>
      <c r="E76" s="24" t="s">
        <v>96</v>
      </c>
      <c r="F76" s="25"/>
      <c r="G76" s="20">
        <f>G77</f>
        <v>2900000</v>
      </c>
    </row>
    <row r="77" spans="1:7" ht="28.5" customHeight="1" outlineLevel="3">
      <c r="A77" s="4" t="s">
        <v>94</v>
      </c>
      <c r="B77" s="7" t="s">
        <v>11</v>
      </c>
      <c r="C77" s="7" t="s">
        <v>77</v>
      </c>
      <c r="D77" s="9" t="s">
        <v>97</v>
      </c>
      <c r="E77" s="24" t="s">
        <v>98</v>
      </c>
      <c r="F77" s="25"/>
      <c r="G77" s="20">
        <f>G78</f>
        <v>2900000</v>
      </c>
    </row>
    <row r="78" spans="1:7" ht="16.5" outlineLevel="4">
      <c r="A78" s="3" t="s">
        <v>94</v>
      </c>
      <c r="B78" s="6" t="s">
        <v>11</v>
      </c>
      <c r="C78" s="6" t="s">
        <v>77</v>
      </c>
      <c r="D78" s="3" t="s">
        <v>97</v>
      </c>
      <c r="E78" s="13" t="s">
        <v>99</v>
      </c>
      <c r="F78" s="13" t="s">
        <v>100</v>
      </c>
      <c r="G78" s="21">
        <v>2900000</v>
      </c>
    </row>
    <row r="79" spans="1:7" ht="16.5">
      <c r="A79" s="4" t="s">
        <v>101</v>
      </c>
      <c r="B79" s="7" t="s">
        <v>1</v>
      </c>
      <c r="C79" s="7" t="s">
        <v>1</v>
      </c>
      <c r="D79" s="9" t="s">
        <v>1</v>
      </c>
      <c r="E79" s="24" t="s">
        <v>102</v>
      </c>
      <c r="F79" s="25"/>
      <c r="G79" s="20">
        <v>1252700</v>
      </c>
    </row>
    <row r="80" spans="1:7" ht="16.5" outlineLevel="1">
      <c r="A80" s="4" t="s">
        <v>101</v>
      </c>
      <c r="B80" s="7" t="s">
        <v>34</v>
      </c>
      <c r="C80" s="7" t="s">
        <v>1</v>
      </c>
      <c r="D80" s="9" t="s">
        <v>1</v>
      </c>
      <c r="E80" s="24" t="s">
        <v>335</v>
      </c>
      <c r="F80" s="25"/>
      <c r="G80" s="20">
        <v>1252700</v>
      </c>
    </row>
    <row r="81" spans="1:7" ht="41.25" customHeight="1" outlineLevel="2">
      <c r="A81" s="4" t="s">
        <v>101</v>
      </c>
      <c r="B81" s="7" t="s">
        <v>34</v>
      </c>
      <c r="C81" s="7" t="s">
        <v>67</v>
      </c>
      <c r="D81" s="9" t="s">
        <v>1</v>
      </c>
      <c r="E81" s="24" t="s">
        <v>103</v>
      </c>
      <c r="F81" s="25"/>
      <c r="G81" s="20">
        <v>1252700</v>
      </c>
    </row>
    <row r="82" spans="1:7" ht="16.5" outlineLevel="3">
      <c r="A82" s="4" t="s">
        <v>101</v>
      </c>
      <c r="B82" s="7" t="s">
        <v>34</v>
      </c>
      <c r="C82" s="7" t="s">
        <v>67</v>
      </c>
      <c r="D82" s="9" t="s">
        <v>36</v>
      </c>
      <c r="E82" s="24" t="s">
        <v>37</v>
      </c>
      <c r="F82" s="25"/>
      <c r="G82" s="20">
        <v>760005</v>
      </c>
    </row>
    <row r="83" spans="1:7" ht="16.5" outlineLevel="4">
      <c r="A83" s="3" t="s">
        <v>101</v>
      </c>
      <c r="B83" s="6" t="s">
        <v>34</v>
      </c>
      <c r="C83" s="6" t="s">
        <v>67</v>
      </c>
      <c r="D83" s="3" t="s">
        <v>36</v>
      </c>
      <c r="E83" s="13" t="s">
        <v>38</v>
      </c>
      <c r="F83" s="13" t="s">
        <v>39</v>
      </c>
      <c r="G83" s="21">
        <v>760005</v>
      </c>
    </row>
    <row r="84" spans="1:7" ht="27.75" customHeight="1" outlineLevel="3">
      <c r="A84" s="4" t="s">
        <v>101</v>
      </c>
      <c r="B84" s="7" t="s">
        <v>34</v>
      </c>
      <c r="C84" s="7" t="s">
        <v>67</v>
      </c>
      <c r="D84" s="9" t="s">
        <v>104</v>
      </c>
      <c r="E84" s="24" t="s">
        <v>105</v>
      </c>
      <c r="F84" s="25"/>
      <c r="G84" s="20">
        <v>492695</v>
      </c>
    </row>
    <row r="85" spans="1:7" ht="16.5" outlineLevel="4">
      <c r="A85" s="3" t="s">
        <v>101</v>
      </c>
      <c r="B85" s="6" t="s">
        <v>34</v>
      </c>
      <c r="C85" s="6" t="s">
        <v>67</v>
      </c>
      <c r="D85" s="3" t="s">
        <v>104</v>
      </c>
      <c r="E85" s="13" t="s">
        <v>38</v>
      </c>
      <c r="F85" s="13" t="s">
        <v>39</v>
      </c>
      <c r="G85" s="21">
        <v>492695</v>
      </c>
    </row>
    <row r="86" spans="1:7" ht="16.5">
      <c r="A86" s="4" t="s">
        <v>106</v>
      </c>
      <c r="B86" s="7" t="s">
        <v>1</v>
      </c>
      <c r="C86" s="7" t="s">
        <v>1</v>
      </c>
      <c r="D86" s="9" t="s">
        <v>1</v>
      </c>
      <c r="E86" s="24" t="s">
        <v>107</v>
      </c>
      <c r="F86" s="25"/>
      <c r="G86" s="20">
        <f>G87+G129+G136+G140</f>
        <v>96867218.99000001</v>
      </c>
    </row>
    <row r="87" spans="1:7" ht="16.5" outlineLevel="1">
      <c r="A87" s="4" t="s">
        <v>106</v>
      </c>
      <c r="B87" s="7" t="s">
        <v>108</v>
      </c>
      <c r="C87" s="7" t="s">
        <v>1</v>
      </c>
      <c r="D87" s="9" t="s">
        <v>1</v>
      </c>
      <c r="E87" s="24" t="s">
        <v>341</v>
      </c>
      <c r="F87" s="25"/>
      <c r="G87" s="20">
        <f>G88+G97+G104+G118</f>
        <v>94900803.54</v>
      </c>
    </row>
    <row r="88" spans="1:7" ht="16.5" outlineLevel="2">
      <c r="A88" s="4" t="s">
        <v>106</v>
      </c>
      <c r="B88" s="7" t="s">
        <v>108</v>
      </c>
      <c r="C88" s="7" t="s">
        <v>34</v>
      </c>
      <c r="D88" s="9" t="s">
        <v>1</v>
      </c>
      <c r="E88" s="24" t="s">
        <v>109</v>
      </c>
      <c r="F88" s="25"/>
      <c r="G88" s="20">
        <f>G89+G91+G93+G95</f>
        <v>40718068.24</v>
      </c>
    </row>
    <row r="89" spans="1:7" ht="52.5" customHeight="1" outlineLevel="3">
      <c r="A89" s="4" t="s">
        <v>106</v>
      </c>
      <c r="B89" s="7" t="s">
        <v>108</v>
      </c>
      <c r="C89" s="7" t="s">
        <v>34</v>
      </c>
      <c r="D89" s="9" t="s">
        <v>110</v>
      </c>
      <c r="E89" s="24" t="s">
        <v>111</v>
      </c>
      <c r="F89" s="25"/>
      <c r="G89" s="20">
        <v>35383000</v>
      </c>
    </row>
    <row r="90" spans="1:7" ht="38.25" outlineLevel="4">
      <c r="A90" s="3" t="s">
        <v>106</v>
      </c>
      <c r="B90" s="6" t="s">
        <v>108</v>
      </c>
      <c r="C90" s="6" t="s">
        <v>34</v>
      </c>
      <c r="D90" s="3" t="s">
        <v>110</v>
      </c>
      <c r="E90" s="13" t="s">
        <v>112</v>
      </c>
      <c r="F90" s="13" t="s">
        <v>113</v>
      </c>
      <c r="G90" s="21">
        <v>35383000</v>
      </c>
    </row>
    <row r="91" spans="1:7" ht="60.75" customHeight="1" outlineLevel="3">
      <c r="A91" s="4" t="s">
        <v>106</v>
      </c>
      <c r="B91" s="7" t="s">
        <v>108</v>
      </c>
      <c r="C91" s="7" t="s">
        <v>34</v>
      </c>
      <c r="D91" s="9" t="s">
        <v>114</v>
      </c>
      <c r="E91" s="24" t="s">
        <v>115</v>
      </c>
      <c r="F91" s="25"/>
      <c r="G91" s="20">
        <v>3563000</v>
      </c>
    </row>
    <row r="92" spans="1:7" ht="16.5" outlineLevel="4">
      <c r="A92" s="3" t="s">
        <v>106</v>
      </c>
      <c r="B92" s="6" t="s">
        <v>108</v>
      </c>
      <c r="C92" s="6" t="s">
        <v>34</v>
      </c>
      <c r="D92" s="3" t="s">
        <v>114</v>
      </c>
      <c r="E92" s="13" t="s">
        <v>116</v>
      </c>
      <c r="F92" s="13" t="s">
        <v>117</v>
      </c>
      <c r="G92" s="21">
        <v>3563000</v>
      </c>
    </row>
    <row r="93" spans="1:7" ht="46.5" customHeight="1" outlineLevel="3">
      <c r="A93" s="4" t="s">
        <v>106</v>
      </c>
      <c r="B93" s="7" t="s">
        <v>108</v>
      </c>
      <c r="C93" s="7" t="s">
        <v>34</v>
      </c>
      <c r="D93" s="9" t="s">
        <v>118</v>
      </c>
      <c r="E93" s="24" t="s">
        <v>119</v>
      </c>
      <c r="F93" s="25"/>
      <c r="G93" s="20">
        <f>G94</f>
        <v>1757986.5</v>
      </c>
    </row>
    <row r="94" spans="1:7" ht="16.5" outlineLevel="4">
      <c r="A94" s="3" t="s">
        <v>106</v>
      </c>
      <c r="B94" s="6" t="s">
        <v>108</v>
      </c>
      <c r="C94" s="6" t="s">
        <v>34</v>
      </c>
      <c r="D94" s="3" t="s">
        <v>118</v>
      </c>
      <c r="E94" s="13" t="s">
        <v>116</v>
      </c>
      <c r="F94" s="13" t="s">
        <v>117</v>
      </c>
      <c r="G94" s="21">
        <f>1446720.26+311266.24</f>
        <v>1757986.5</v>
      </c>
    </row>
    <row r="95" spans="1:7" ht="19.5" customHeight="1" outlineLevel="3">
      <c r="A95" s="4" t="s">
        <v>106</v>
      </c>
      <c r="B95" s="7" t="s">
        <v>108</v>
      </c>
      <c r="C95" s="7" t="s">
        <v>34</v>
      </c>
      <c r="D95" s="9" t="s">
        <v>120</v>
      </c>
      <c r="E95" s="24" t="s">
        <v>121</v>
      </c>
      <c r="F95" s="25"/>
      <c r="G95" s="20">
        <v>14081.74</v>
      </c>
    </row>
    <row r="96" spans="1:7" ht="16.5" outlineLevel="4">
      <c r="A96" s="3" t="s">
        <v>106</v>
      </c>
      <c r="B96" s="6" t="s">
        <v>108</v>
      </c>
      <c r="C96" s="6" t="s">
        <v>34</v>
      </c>
      <c r="D96" s="3" t="s">
        <v>120</v>
      </c>
      <c r="E96" s="13" t="s">
        <v>38</v>
      </c>
      <c r="F96" s="13" t="s">
        <v>39</v>
      </c>
      <c r="G96" s="21">
        <v>14081.74</v>
      </c>
    </row>
    <row r="97" spans="1:7" ht="16.5" outlineLevel="2">
      <c r="A97" s="4" t="s">
        <v>106</v>
      </c>
      <c r="B97" s="7" t="s">
        <v>108</v>
      </c>
      <c r="C97" s="7" t="s">
        <v>12</v>
      </c>
      <c r="D97" s="9" t="s">
        <v>1</v>
      </c>
      <c r="E97" s="24" t="s">
        <v>122</v>
      </c>
      <c r="F97" s="25"/>
      <c r="G97" s="20">
        <f>G98+G100+G102</f>
        <v>16323825.670000002</v>
      </c>
    </row>
    <row r="98" spans="1:7" ht="49.5" customHeight="1" outlineLevel="3">
      <c r="A98" s="4" t="s">
        <v>106</v>
      </c>
      <c r="B98" s="7" t="s">
        <v>108</v>
      </c>
      <c r="C98" s="7" t="s">
        <v>12</v>
      </c>
      <c r="D98" s="9" t="s">
        <v>123</v>
      </c>
      <c r="E98" s="24" t="s">
        <v>124</v>
      </c>
      <c r="F98" s="25"/>
      <c r="G98" s="20">
        <f>G99</f>
        <v>4918077.83</v>
      </c>
    </row>
    <row r="99" spans="1:7" ht="16.5" outlineLevel="4">
      <c r="A99" s="3" t="s">
        <v>106</v>
      </c>
      <c r="B99" s="6" t="s">
        <v>108</v>
      </c>
      <c r="C99" s="6" t="s">
        <v>12</v>
      </c>
      <c r="D99" s="3" t="s">
        <v>123</v>
      </c>
      <c r="E99" s="13" t="s">
        <v>116</v>
      </c>
      <c r="F99" s="13" t="s">
        <v>117</v>
      </c>
      <c r="G99" s="21">
        <f>3722304.63+1195773.2</f>
        <v>4918077.83</v>
      </c>
    </row>
    <row r="100" spans="1:7" ht="53.25" customHeight="1" outlineLevel="3">
      <c r="A100" s="4" t="s">
        <v>106</v>
      </c>
      <c r="B100" s="7" t="s">
        <v>108</v>
      </c>
      <c r="C100" s="7" t="s">
        <v>12</v>
      </c>
      <c r="D100" s="9" t="s">
        <v>125</v>
      </c>
      <c r="E100" s="24" t="s">
        <v>126</v>
      </c>
      <c r="F100" s="25"/>
      <c r="G100" s="20">
        <v>5022843.45</v>
      </c>
    </row>
    <row r="101" spans="1:7" ht="16.5" customHeight="1" outlineLevel="4">
      <c r="A101" s="3" t="s">
        <v>106</v>
      </c>
      <c r="B101" s="6" t="s">
        <v>108</v>
      </c>
      <c r="C101" s="6" t="s">
        <v>12</v>
      </c>
      <c r="D101" s="3" t="s">
        <v>125</v>
      </c>
      <c r="E101" s="13" t="s">
        <v>116</v>
      </c>
      <c r="F101" s="13" t="s">
        <v>117</v>
      </c>
      <c r="G101" s="21">
        <v>5022843.45</v>
      </c>
    </row>
    <row r="102" spans="1:7" ht="18" customHeight="1" outlineLevel="3">
      <c r="A102" s="4" t="s">
        <v>106</v>
      </c>
      <c r="B102" s="7" t="s">
        <v>108</v>
      </c>
      <c r="C102" s="7" t="s">
        <v>12</v>
      </c>
      <c r="D102" s="9" t="s">
        <v>127</v>
      </c>
      <c r="E102" s="24" t="s">
        <v>128</v>
      </c>
      <c r="F102" s="25"/>
      <c r="G102" s="20">
        <f>G103</f>
        <v>6382904.390000001</v>
      </c>
    </row>
    <row r="103" spans="1:7" ht="16.5" outlineLevel="4">
      <c r="A103" s="3" t="s">
        <v>106</v>
      </c>
      <c r="B103" s="6" t="s">
        <v>108</v>
      </c>
      <c r="C103" s="6" t="s">
        <v>12</v>
      </c>
      <c r="D103" s="3" t="s">
        <v>127</v>
      </c>
      <c r="E103" s="13" t="s">
        <v>38</v>
      </c>
      <c r="F103" s="13" t="s">
        <v>39</v>
      </c>
      <c r="G103" s="21">
        <f>3338529.66+200178.5+234599.5+720000+314000+599940+230090+300000+29148+35449+156638.73+74331+150000</f>
        <v>6382904.390000001</v>
      </c>
    </row>
    <row r="104" spans="1:7" ht="16.5" outlineLevel="2">
      <c r="A104" s="4" t="s">
        <v>106</v>
      </c>
      <c r="B104" s="7" t="s">
        <v>108</v>
      </c>
      <c r="C104" s="7" t="s">
        <v>11</v>
      </c>
      <c r="D104" s="9" t="s">
        <v>1</v>
      </c>
      <c r="E104" s="24" t="s">
        <v>129</v>
      </c>
      <c r="F104" s="25"/>
      <c r="G104" s="20">
        <f>G105+G108+G110+G112+G114+G116</f>
        <v>18632218.990000002</v>
      </c>
    </row>
    <row r="105" spans="1:7" ht="16.5" outlineLevel="3">
      <c r="A105" s="4" t="s">
        <v>106</v>
      </c>
      <c r="B105" s="7" t="s">
        <v>108</v>
      </c>
      <c r="C105" s="7" t="s">
        <v>11</v>
      </c>
      <c r="D105" s="9" t="s">
        <v>130</v>
      </c>
      <c r="E105" s="24" t="s">
        <v>131</v>
      </c>
      <c r="F105" s="25"/>
      <c r="G105" s="20">
        <v>5488624.16</v>
      </c>
    </row>
    <row r="106" spans="1:7" ht="16.5" outlineLevel="4">
      <c r="A106" s="3" t="s">
        <v>106</v>
      </c>
      <c r="B106" s="6" t="s">
        <v>108</v>
      </c>
      <c r="C106" s="6" t="s">
        <v>11</v>
      </c>
      <c r="D106" s="3" t="s">
        <v>130</v>
      </c>
      <c r="E106" s="13" t="s">
        <v>38</v>
      </c>
      <c r="F106" s="13" t="s">
        <v>39</v>
      </c>
      <c r="G106" s="21">
        <v>4027024.16</v>
      </c>
    </row>
    <row r="107" spans="1:7" ht="63.75" outlineLevel="4">
      <c r="A107" s="3" t="s">
        <v>106</v>
      </c>
      <c r="B107" s="6" t="s">
        <v>108</v>
      </c>
      <c r="C107" s="6" t="s">
        <v>11</v>
      </c>
      <c r="D107" s="3" t="s">
        <v>130</v>
      </c>
      <c r="E107" s="13" t="s">
        <v>132</v>
      </c>
      <c r="F107" s="13" t="s">
        <v>133</v>
      </c>
      <c r="G107" s="21">
        <v>1461600</v>
      </c>
    </row>
    <row r="108" spans="1:7" ht="41.25" customHeight="1" outlineLevel="3">
      <c r="A108" s="4" t="s">
        <v>106</v>
      </c>
      <c r="B108" s="7" t="s">
        <v>108</v>
      </c>
      <c r="C108" s="7" t="s">
        <v>11</v>
      </c>
      <c r="D108" s="9" t="s">
        <v>134</v>
      </c>
      <c r="E108" s="24" t="s">
        <v>135</v>
      </c>
      <c r="F108" s="25"/>
      <c r="G108" s="20">
        <f>G109</f>
        <v>7802941.0200000005</v>
      </c>
    </row>
    <row r="109" spans="1:7" ht="16.5" outlineLevel="4">
      <c r="A109" s="3" t="s">
        <v>106</v>
      </c>
      <c r="B109" s="6" t="s">
        <v>108</v>
      </c>
      <c r="C109" s="6" t="s">
        <v>11</v>
      </c>
      <c r="D109" s="3" t="s">
        <v>134</v>
      </c>
      <c r="E109" s="13" t="s">
        <v>38</v>
      </c>
      <c r="F109" s="13" t="s">
        <v>39</v>
      </c>
      <c r="G109" s="21">
        <f>7105487.65+7179.97+191273.4+499000</f>
        <v>7802941.0200000005</v>
      </c>
    </row>
    <row r="110" spans="1:7" ht="60" customHeight="1" outlineLevel="3">
      <c r="A110" s="4" t="s">
        <v>106</v>
      </c>
      <c r="B110" s="7" t="s">
        <v>108</v>
      </c>
      <c r="C110" s="7" t="s">
        <v>11</v>
      </c>
      <c r="D110" s="9" t="s">
        <v>136</v>
      </c>
      <c r="E110" s="24" t="s">
        <v>137</v>
      </c>
      <c r="F110" s="25"/>
      <c r="G110" s="20">
        <v>1005200</v>
      </c>
    </row>
    <row r="111" spans="1:7" ht="16.5" outlineLevel="4">
      <c r="A111" s="3" t="s">
        <v>106</v>
      </c>
      <c r="B111" s="6" t="s">
        <v>108</v>
      </c>
      <c r="C111" s="6" t="s">
        <v>11</v>
      </c>
      <c r="D111" s="3" t="s">
        <v>136</v>
      </c>
      <c r="E111" s="13" t="s">
        <v>38</v>
      </c>
      <c r="F111" s="13" t="s">
        <v>39</v>
      </c>
      <c r="G111" s="21">
        <v>1005200</v>
      </c>
    </row>
    <row r="112" spans="1:7" ht="16.5" outlineLevel="3">
      <c r="A112" s="4" t="s">
        <v>106</v>
      </c>
      <c r="B112" s="7" t="s">
        <v>108</v>
      </c>
      <c r="C112" s="7" t="s">
        <v>11</v>
      </c>
      <c r="D112" s="9" t="s">
        <v>138</v>
      </c>
      <c r="E112" s="24" t="s">
        <v>139</v>
      </c>
      <c r="F112" s="25"/>
      <c r="G112" s="20">
        <f>G113</f>
        <v>1392077</v>
      </c>
    </row>
    <row r="113" spans="1:7" ht="16.5" outlineLevel="4">
      <c r="A113" s="3" t="s">
        <v>106</v>
      </c>
      <c r="B113" s="6" t="s">
        <v>108</v>
      </c>
      <c r="C113" s="6" t="s">
        <v>11</v>
      </c>
      <c r="D113" s="3" t="s">
        <v>138</v>
      </c>
      <c r="E113" s="13" t="s">
        <v>38</v>
      </c>
      <c r="F113" s="13" t="s">
        <v>39</v>
      </c>
      <c r="G113" s="21">
        <f>1192077+200000</f>
        <v>1392077</v>
      </c>
    </row>
    <row r="114" spans="1:7" ht="16.5" outlineLevel="3">
      <c r="A114" s="4" t="s">
        <v>106</v>
      </c>
      <c r="B114" s="7" t="s">
        <v>108</v>
      </c>
      <c r="C114" s="7" t="s">
        <v>11</v>
      </c>
      <c r="D114" s="9" t="s">
        <v>140</v>
      </c>
      <c r="E114" s="24" t="s">
        <v>141</v>
      </c>
      <c r="F114" s="25"/>
      <c r="G114" s="20">
        <v>397478.22</v>
      </c>
    </row>
    <row r="115" spans="1:7" ht="16.5" outlineLevel="4">
      <c r="A115" s="3" t="s">
        <v>106</v>
      </c>
      <c r="B115" s="6" t="s">
        <v>108</v>
      </c>
      <c r="C115" s="6" t="s">
        <v>11</v>
      </c>
      <c r="D115" s="3" t="s">
        <v>140</v>
      </c>
      <c r="E115" s="13" t="s">
        <v>38</v>
      </c>
      <c r="F115" s="13" t="s">
        <v>39</v>
      </c>
      <c r="G115" s="21">
        <v>397478.22</v>
      </c>
    </row>
    <row r="116" spans="1:7" ht="27.75" customHeight="1" outlineLevel="3">
      <c r="A116" s="4" t="s">
        <v>106</v>
      </c>
      <c r="B116" s="7" t="s">
        <v>108</v>
      </c>
      <c r="C116" s="7" t="s">
        <v>11</v>
      </c>
      <c r="D116" s="9" t="s">
        <v>142</v>
      </c>
      <c r="E116" s="24" t="s">
        <v>143</v>
      </c>
      <c r="F116" s="25"/>
      <c r="G116" s="20">
        <f>G117</f>
        <v>2545898.59</v>
      </c>
    </row>
    <row r="117" spans="1:7" ht="16.5" outlineLevel="4">
      <c r="A117" s="3" t="s">
        <v>106</v>
      </c>
      <c r="B117" s="6" t="s">
        <v>108</v>
      </c>
      <c r="C117" s="6" t="s">
        <v>11</v>
      </c>
      <c r="D117" s="3" t="s">
        <v>142</v>
      </c>
      <c r="E117" s="13" t="s">
        <v>38</v>
      </c>
      <c r="F117" s="13" t="s">
        <v>39</v>
      </c>
      <c r="G117" s="21">
        <f>1949494.24+9800+32446.35+200000+70000+184158+100000</f>
        <v>2545898.59</v>
      </c>
    </row>
    <row r="118" spans="1:7" ht="22.5" customHeight="1" outlineLevel="2">
      <c r="A118" s="4" t="s">
        <v>106</v>
      </c>
      <c r="B118" s="7" t="s">
        <v>108</v>
      </c>
      <c r="C118" s="7" t="s">
        <v>108</v>
      </c>
      <c r="D118" s="9" t="s">
        <v>1</v>
      </c>
      <c r="E118" s="24" t="s">
        <v>144</v>
      </c>
      <c r="F118" s="25"/>
      <c r="G118" s="20">
        <f>G119+G121+G123+G125+G127</f>
        <v>19226690.64</v>
      </c>
    </row>
    <row r="119" spans="1:7" ht="31.5" customHeight="1" outlineLevel="3">
      <c r="A119" s="4" t="s">
        <v>106</v>
      </c>
      <c r="B119" s="7" t="s">
        <v>108</v>
      </c>
      <c r="C119" s="7" t="s">
        <v>108</v>
      </c>
      <c r="D119" s="9" t="s">
        <v>145</v>
      </c>
      <c r="E119" s="24" t="s">
        <v>98</v>
      </c>
      <c r="F119" s="25"/>
      <c r="G119" s="20">
        <v>6458887.74</v>
      </c>
    </row>
    <row r="120" spans="1:7" ht="16.5" outlineLevel="4">
      <c r="A120" s="3" t="s">
        <v>106</v>
      </c>
      <c r="B120" s="6" t="s">
        <v>108</v>
      </c>
      <c r="C120" s="6" t="s">
        <v>108</v>
      </c>
      <c r="D120" s="3" t="s">
        <v>145</v>
      </c>
      <c r="E120" s="13" t="s">
        <v>99</v>
      </c>
      <c r="F120" s="13" t="s">
        <v>100</v>
      </c>
      <c r="G120" s="21">
        <v>6458887.74</v>
      </c>
    </row>
    <row r="121" spans="1:7" ht="36" customHeight="1" outlineLevel="3">
      <c r="A121" s="4" t="s">
        <v>106</v>
      </c>
      <c r="B121" s="7" t="s">
        <v>108</v>
      </c>
      <c r="C121" s="7" t="s">
        <v>108</v>
      </c>
      <c r="D121" s="9" t="s">
        <v>61</v>
      </c>
      <c r="E121" s="24" t="s">
        <v>62</v>
      </c>
      <c r="F121" s="25"/>
      <c r="G121" s="20">
        <f>G122</f>
        <v>6505321.8</v>
      </c>
    </row>
    <row r="122" spans="1:7" ht="16.5" outlineLevel="4">
      <c r="A122" s="3" t="s">
        <v>106</v>
      </c>
      <c r="B122" s="6" t="s">
        <v>108</v>
      </c>
      <c r="C122" s="6" t="s">
        <v>108</v>
      </c>
      <c r="D122" s="3" t="s">
        <v>61</v>
      </c>
      <c r="E122" s="13" t="s">
        <v>63</v>
      </c>
      <c r="F122" s="13" t="s">
        <v>64</v>
      </c>
      <c r="G122" s="21">
        <f>6322120.8+183201</f>
        <v>6505321.8</v>
      </c>
    </row>
    <row r="123" spans="1:7" ht="36.75" customHeight="1" outlineLevel="3">
      <c r="A123" s="4" t="s">
        <v>106</v>
      </c>
      <c r="B123" s="7" t="s">
        <v>108</v>
      </c>
      <c r="C123" s="7" t="s">
        <v>108</v>
      </c>
      <c r="D123" s="9" t="s">
        <v>65</v>
      </c>
      <c r="E123" s="24" t="s">
        <v>66</v>
      </c>
      <c r="F123" s="25"/>
      <c r="G123" s="20">
        <f>G124</f>
        <v>5141954</v>
      </c>
    </row>
    <row r="124" spans="1:7" ht="16.5" outlineLevel="4">
      <c r="A124" s="3" t="s">
        <v>106</v>
      </c>
      <c r="B124" s="6" t="s">
        <v>108</v>
      </c>
      <c r="C124" s="6" t="s">
        <v>108</v>
      </c>
      <c r="D124" s="3" t="s">
        <v>65</v>
      </c>
      <c r="E124" s="13" t="s">
        <v>63</v>
      </c>
      <c r="F124" s="13" t="s">
        <v>64</v>
      </c>
      <c r="G124" s="21">
        <f>5492959-351005</f>
        <v>5141954</v>
      </c>
    </row>
    <row r="125" spans="1:7" ht="39.75" customHeight="1" outlineLevel="3">
      <c r="A125" s="4" t="s">
        <v>106</v>
      </c>
      <c r="B125" s="7" t="s">
        <v>108</v>
      </c>
      <c r="C125" s="7" t="s">
        <v>108</v>
      </c>
      <c r="D125" s="9" t="s">
        <v>146</v>
      </c>
      <c r="E125" s="24" t="s">
        <v>348</v>
      </c>
      <c r="F125" s="25"/>
      <c r="G125" s="20">
        <v>906761</v>
      </c>
    </row>
    <row r="126" spans="1:7" ht="16.5" outlineLevel="4">
      <c r="A126" s="3" t="s">
        <v>106</v>
      </c>
      <c r="B126" s="6" t="s">
        <v>108</v>
      </c>
      <c r="C126" s="6" t="s">
        <v>108</v>
      </c>
      <c r="D126" s="3" t="s">
        <v>146</v>
      </c>
      <c r="E126" s="13" t="s">
        <v>63</v>
      </c>
      <c r="F126" s="13" t="s">
        <v>64</v>
      </c>
      <c r="G126" s="21">
        <v>906761</v>
      </c>
    </row>
    <row r="127" spans="1:7" ht="36" customHeight="1" outlineLevel="3">
      <c r="A127" s="4" t="s">
        <v>106</v>
      </c>
      <c r="B127" s="7" t="s">
        <v>108</v>
      </c>
      <c r="C127" s="7" t="s">
        <v>108</v>
      </c>
      <c r="D127" s="9" t="s">
        <v>147</v>
      </c>
      <c r="E127" s="24" t="s">
        <v>148</v>
      </c>
      <c r="F127" s="25"/>
      <c r="G127" s="20">
        <v>213766.1</v>
      </c>
    </row>
    <row r="128" spans="1:7" ht="16.5" outlineLevel="4">
      <c r="A128" s="3" t="s">
        <v>106</v>
      </c>
      <c r="B128" s="6" t="s">
        <v>108</v>
      </c>
      <c r="C128" s="6" t="s">
        <v>108</v>
      </c>
      <c r="D128" s="3" t="s">
        <v>147</v>
      </c>
      <c r="E128" s="13" t="s">
        <v>63</v>
      </c>
      <c r="F128" s="13" t="s">
        <v>64</v>
      </c>
      <c r="G128" s="21">
        <v>213766.1</v>
      </c>
    </row>
    <row r="129" spans="1:7" ht="16.5" outlineLevel="1">
      <c r="A129" s="4" t="s">
        <v>106</v>
      </c>
      <c r="B129" s="7" t="s">
        <v>67</v>
      </c>
      <c r="C129" s="7" t="s">
        <v>1</v>
      </c>
      <c r="D129" s="9" t="s">
        <v>1</v>
      </c>
      <c r="E129" s="24" t="s">
        <v>337</v>
      </c>
      <c r="F129" s="25"/>
      <c r="G129" s="20">
        <v>600000</v>
      </c>
    </row>
    <row r="130" spans="1:7" ht="27" customHeight="1" outlineLevel="2">
      <c r="A130" s="4" t="s">
        <v>106</v>
      </c>
      <c r="B130" s="7" t="s">
        <v>67</v>
      </c>
      <c r="C130" s="7" t="s">
        <v>11</v>
      </c>
      <c r="D130" s="9" t="s">
        <v>1</v>
      </c>
      <c r="E130" s="24" t="s">
        <v>68</v>
      </c>
      <c r="F130" s="25"/>
      <c r="G130" s="20">
        <v>200000</v>
      </c>
    </row>
    <row r="131" spans="1:7" ht="16.5" outlineLevel="3">
      <c r="A131" s="4" t="s">
        <v>106</v>
      </c>
      <c r="B131" s="7" t="s">
        <v>67</v>
      </c>
      <c r="C131" s="7" t="s">
        <v>11</v>
      </c>
      <c r="D131" s="9" t="s">
        <v>69</v>
      </c>
      <c r="E131" s="24" t="s">
        <v>70</v>
      </c>
      <c r="F131" s="25"/>
      <c r="G131" s="20">
        <v>200000</v>
      </c>
    </row>
    <row r="132" spans="1:7" ht="16.5" outlineLevel="4">
      <c r="A132" s="3" t="s">
        <v>106</v>
      </c>
      <c r="B132" s="6" t="s">
        <v>67</v>
      </c>
      <c r="C132" s="6" t="s">
        <v>11</v>
      </c>
      <c r="D132" s="3" t="s">
        <v>69</v>
      </c>
      <c r="E132" s="13" t="s">
        <v>38</v>
      </c>
      <c r="F132" s="13" t="s">
        <v>39</v>
      </c>
      <c r="G132" s="21">
        <v>200000</v>
      </c>
    </row>
    <row r="133" spans="1:7" ht="26.25" customHeight="1" outlineLevel="2">
      <c r="A133" s="4" t="s">
        <v>106</v>
      </c>
      <c r="B133" s="7" t="s">
        <v>67</v>
      </c>
      <c r="C133" s="7" t="s">
        <v>108</v>
      </c>
      <c r="D133" s="9" t="s">
        <v>1</v>
      </c>
      <c r="E133" s="24" t="s">
        <v>149</v>
      </c>
      <c r="F133" s="25"/>
      <c r="G133" s="20">
        <v>400000</v>
      </c>
    </row>
    <row r="134" spans="1:7" ht="51.75" customHeight="1" outlineLevel="3">
      <c r="A134" s="4" t="s">
        <v>106</v>
      </c>
      <c r="B134" s="7" t="s">
        <v>67</v>
      </c>
      <c r="C134" s="7" t="s">
        <v>108</v>
      </c>
      <c r="D134" s="9" t="s">
        <v>150</v>
      </c>
      <c r="E134" s="24" t="s">
        <v>151</v>
      </c>
      <c r="F134" s="25"/>
      <c r="G134" s="20">
        <v>400000</v>
      </c>
    </row>
    <row r="135" spans="1:7" ht="16.5" outlineLevel="4">
      <c r="A135" s="3" t="s">
        <v>106</v>
      </c>
      <c r="B135" s="6" t="s">
        <v>67</v>
      </c>
      <c r="C135" s="6" t="s">
        <v>108</v>
      </c>
      <c r="D135" s="3" t="s">
        <v>150</v>
      </c>
      <c r="E135" s="13" t="s">
        <v>63</v>
      </c>
      <c r="F135" s="13" t="s">
        <v>64</v>
      </c>
      <c r="G135" s="21">
        <v>400000</v>
      </c>
    </row>
    <row r="136" spans="1:7" ht="16.5" outlineLevel="1">
      <c r="A136" s="4" t="s">
        <v>106</v>
      </c>
      <c r="B136" s="7" t="s">
        <v>77</v>
      </c>
      <c r="C136" s="7" t="s">
        <v>1</v>
      </c>
      <c r="D136" s="9" t="s">
        <v>1</v>
      </c>
      <c r="E136" s="24" t="s">
        <v>339</v>
      </c>
      <c r="F136" s="25"/>
      <c r="G136" s="20">
        <f>G137</f>
        <v>1361672.45</v>
      </c>
    </row>
    <row r="137" spans="1:7" ht="30" customHeight="1" outlineLevel="2">
      <c r="A137" s="4" t="s">
        <v>106</v>
      </c>
      <c r="B137" s="7" t="s">
        <v>77</v>
      </c>
      <c r="C137" s="7" t="s">
        <v>82</v>
      </c>
      <c r="D137" s="9" t="s">
        <v>1</v>
      </c>
      <c r="E137" s="24" t="s">
        <v>152</v>
      </c>
      <c r="F137" s="25"/>
      <c r="G137" s="20">
        <f>G138</f>
        <v>1361672.45</v>
      </c>
    </row>
    <row r="138" spans="1:7" ht="35.25" customHeight="1" outlineLevel="3">
      <c r="A138" s="4" t="s">
        <v>106</v>
      </c>
      <c r="B138" s="7" t="s">
        <v>77</v>
      </c>
      <c r="C138" s="7" t="s">
        <v>82</v>
      </c>
      <c r="D138" s="9" t="s">
        <v>61</v>
      </c>
      <c r="E138" s="24" t="s">
        <v>62</v>
      </c>
      <c r="F138" s="25"/>
      <c r="G138" s="20">
        <f>G139</f>
        <v>1361672.45</v>
      </c>
    </row>
    <row r="139" spans="1:7" ht="16.5" outlineLevel="4">
      <c r="A139" s="3" t="s">
        <v>106</v>
      </c>
      <c r="B139" s="6" t="s">
        <v>77</v>
      </c>
      <c r="C139" s="6" t="s">
        <v>82</v>
      </c>
      <c r="D139" s="3" t="s">
        <v>61</v>
      </c>
      <c r="E139" s="13" t="s">
        <v>63</v>
      </c>
      <c r="F139" s="13" t="s">
        <v>64</v>
      </c>
      <c r="G139" s="21">
        <f>1362811.96-1139.51</f>
        <v>1361672.45</v>
      </c>
    </row>
    <row r="140" spans="1:7" ht="16.5" outlineLevel="1">
      <c r="A140" s="4" t="s">
        <v>106</v>
      </c>
      <c r="B140" s="7" t="s">
        <v>82</v>
      </c>
      <c r="C140" s="7" t="s">
        <v>1</v>
      </c>
      <c r="D140" s="9" t="s">
        <v>1</v>
      </c>
      <c r="E140" s="24" t="s">
        <v>342</v>
      </c>
      <c r="F140" s="25"/>
      <c r="G140" s="20">
        <v>4743</v>
      </c>
    </row>
    <row r="141" spans="1:7" ht="19.5" customHeight="1" outlineLevel="2">
      <c r="A141" s="4" t="s">
        <v>106</v>
      </c>
      <c r="B141" s="7" t="s">
        <v>82</v>
      </c>
      <c r="C141" s="7" t="s">
        <v>67</v>
      </c>
      <c r="D141" s="9" t="s">
        <v>1</v>
      </c>
      <c r="E141" s="24" t="s">
        <v>153</v>
      </c>
      <c r="F141" s="25"/>
      <c r="G141" s="20">
        <v>4743</v>
      </c>
    </row>
    <row r="142" spans="1:7" ht="16.5" outlineLevel="3">
      <c r="A142" s="4" t="s">
        <v>106</v>
      </c>
      <c r="B142" s="7" t="s">
        <v>82</v>
      </c>
      <c r="C142" s="7" t="s">
        <v>67</v>
      </c>
      <c r="D142" s="9" t="s">
        <v>154</v>
      </c>
      <c r="E142" s="24" t="s">
        <v>155</v>
      </c>
      <c r="F142" s="25"/>
      <c r="G142" s="20">
        <v>4743</v>
      </c>
    </row>
    <row r="143" spans="1:7" ht="16.5" outlineLevel="4">
      <c r="A143" s="3" t="s">
        <v>106</v>
      </c>
      <c r="B143" s="6" t="s">
        <v>82</v>
      </c>
      <c r="C143" s="6" t="s">
        <v>67</v>
      </c>
      <c r="D143" s="3" t="s">
        <v>154</v>
      </c>
      <c r="E143" s="13" t="s">
        <v>156</v>
      </c>
      <c r="F143" s="13" t="s">
        <v>87</v>
      </c>
      <c r="G143" s="21">
        <v>4743</v>
      </c>
    </row>
    <row r="144" spans="1:7" ht="16.5">
      <c r="A144" s="4" t="s">
        <v>157</v>
      </c>
      <c r="B144" s="7" t="s">
        <v>1</v>
      </c>
      <c r="C144" s="7" t="s">
        <v>1</v>
      </c>
      <c r="D144" s="9" t="s">
        <v>1</v>
      </c>
      <c r="E144" s="24" t="s">
        <v>158</v>
      </c>
      <c r="F144" s="25"/>
      <c r="G144" s="20">
        <f>G145+G191</f>
        <v>178902275.11</v>
      </c>
    </row>
    <row r="145" spans="1:7" ht="16.5" outlineLevel="1">
      <c r="A145" s="4" t="s">
        <v>157</v>
      </c>
      <c r="B145" s="7" t="s">
        <v>71</v>
      </c>
      <c r="C145" s="7" t="s">
        <v>1</v>
      </c>
      <c r="D145" s="9" t="s">
        <v>1</v>
      </c>
      <c r="E145" s="24" t="s">
        <v>338</v>
      </c>
      <c r="F145" s="25"/>
      <c r="G145" s="20">
        <f>G146+G153+G177+G184</f>
        <v>174148043.24</v>
      </c>
    </row>
    <row r="146" spans="1:7" ht="16.5" outlineLevel="2">
      <c r="A146" s="4" t="s">
        <v>157</v>
      </c>
      <c r="B146" s="7" t="s">
        <v>71</v>
      </c>
      <c r="C146" s="7" t="s">
        <v>34</v>
      </c>
      <c r="D146" s="9" t="s">
        <v>1</v>
      </c>
      <c r="E146" s="24" t="s">
        <v>159</v>
      </c>
      <c r="F146" s="25"/>
      <c r="G146" s="20">
        <f>G147+G151</f>
        <v>58650507.19</v>
      </c>
    </row>
    <row r="147" spans="1:7" ht="29.25" customHeight="1" outlineLevel="3">
      <c r="A147" s="4" t="s">
        <v>157</v>
      </c>
      <c r="B147" s="7" t="s">
        <v>71</v>
      </c>
      <c r="C147" s="7" t="s">
        <v>34</v>
      </c>
      <c r="D147" s="9" t="s">
        <v>160</v>
      </c>
      <c r="E147" s="24" t="s">
        <v>98</v>
      </c>
      <c r="F147" s="25"/>
      <c r="G147" s="20">
        <f>G148+G149+G150</f>
        <v>54488034.19</v>
      </c>
    </row>
    <row r="148" spans="1:7" ht="16.5" outlineLevel="4">
      <c r="A148" s="3" t="s">
        <v>157</v>
      </c>
      <c r="B148" s="6" t="s">
        <v>71</v>
      </c>
      <c r="C148" s="6" t="s">
        <v>34</v>
      </c>
      <c r="D148" s="3" t="s">
        <v>160</v>
      </c>
      <c r="E148" s="13" t="s">
        <v>99</v>
      </c>
      <c r="F148" s="13" t="s">
        <v>100</v>
      </c>
      <c r="G148" s="21">
        <f>51687312.54+60000-819345.7</f>
        <v>50927966.839999996</v>
      </c>
    </row>
    <row r="149" spans="1:7" ht="63.75" outlineLevel="4">
      <c r="A149" s="3" t="s">
        <v>157</v>
      </c>
      <c r="B149" s="6" t="s">
        <v>71</v>
      </c>
      <c r="C149" s="6" t="s">
        <v>34</v>
      </c>
      <c r="D149" s="3" t="s">
        <v>160</v>
      </c>
      <c r="E149" s="13" t="s">
        <v>132</v>
      </c>
      <c r="F149" s="13" t="s">
        <v>133</v>
      </c>
      <c r="G149" s="21">
        <v>2124140</v>
      </c>
    </row>
    <row r="150" spans="1:7" ht="25.5" outlineLevel="4">
      <c r="A150" s="3" t="s">
        <v>157</v>
      </c>
      <c r="B150" s="6" t="s">
        <v>71</v>
      </c>
      <c r="C150" s="6" t="s">
        <v>34</v>
      </c>
      <c r="D150" s="3" t="s">
        <v>160</v>
      </c>
      <c r="E150" s="13" t="s">
        <v>161</v>
      </c>
      <c r="F150" s="13" t="s">
        <v>162</v>
      </c>
      <c r="G150" s="21">
        <v>1435927.35</v>
      </c>
    </row>
    <row r="151" spans="1:7" ht="22.5" customHeight="1" outlineLevel="3">
      <c r="A151" s="4" t="s">
        <v>157</v>
      </c>
      <c r="B151" s="7" t="s">
        <v>71</v>
      </c>
      <c r="C151" s="7" t="s">
        <v>34</v>
      </c>
      <c r="D151" s="9" t="s">
        <v>163</v>
      </c>
      <c r="E151" s="24" t="s">
        <v>164</v>
      </c>
      <c r="F151" s="25"/>
      <c r="G151" s="20">
        <v>4162473</v>
      </c>
    </row>
    <row r="152" spans="1:7" ht="16.5" outlineLevel="4">
      <c r="A152" s="3" t="s">
        <v>157</v>
      </c>
      <c r="B152" s="6" t="s">
        <v>71</v>
      </c>
      <c r="C152" s="6" t="s">
        <v>34</v>
      </c>
      <c r="D152" s="3" t="s">
        <v>163</v>
      </c>
      <c r="E152" s="13" t="s">
        <v>99</v>
      </c>
      <c r="F152" s="13" t="s">
        <v>100</v>
      </c>
      <c r="G152" s="21">
        <v>4162473</v>
      </c>
    </row>
    <row r="153" spans="1:8" ht="16.5" outlineLevel="2">
      <c r="A153" s="4" t="s">
        <v>157</v>
      </c>
      <c r="B153" s="7" t="s">
        <v>71</v>
      </c>
      <c r="C153" s="7" t="s">
        <v>12</v>
      </c>
      <c r="D153" s="9" t="s">
        <v>1</v>
      </c>
      <c r="E153" s="24" t="s">
        <v>165</v>
      </c>
      <c r="F153" s="25"/>
      <c r="G153" s="20">
        <f>G154+G159+G161+G163+G165+G167+G170+G173+G175</f>
        <v>104637088.55</v>
      </c>
      <c r="H153" s="23"/>
    </row>
    <row r="154" spans="1:8" ht="25.5" customHeight="1" outlineLevel="3">
      <c r="A154" s="4" t="s">
        <v>157</v>
      </c>
      <c r="B154" s="7" t="s">
        <v>71</v>
      </c>
      <c r="C154" s="7" t="s">
        <v>12</v>
      </c>
      <c r="D154" s="9" t="s">
        <v>166</v>
      </c>
      <c r="E154" s="24" t="s">
        <v>98</v>
      </c>
      <c r="F154" s="25"/>
      <c r="G154" s="20">
        <f>G155+G156+G157+G158</f>
        <v>15767606.229999999</v>
      </c>
      <c r="H154" s="23"/>
    </row>
    <row r="155" spans="1:7" ht="16.5" outlineLevel="4">
      <c r="A155" s="3" t="s">
        <v>157</v>
      </c>
      <c r="B155" s="6" t="s">
        <v>71</v>
      </c>
      <c r="C155" s="6" t="s">
        <v>12</v>
      </c>
      <c r="D155" s="3" t="s">
        <v>166</v>
      </c>
      <c r="E155" s="13" t="s">
        <v>99</v>
      </c>
      <c r="F155" s="13" t="s">
        <v>100</v>
      </c>
      <c r="G155" s="21">
        <f>9529810.67+793523.7-73333.92</f>
        <v>10250000.45</v>
      </c>
    </row>
    <row r="156" spans="1:7" ht="16.5" outlineLevel="4">
      <c r="A156" s="3" t="s">
        <v>157</v>
      </c>
      <c r="B156" s="6" t="s">
        <v>71</v>
      </c>
      <c r="C156" s="6" t="s">
        <v>12</v>
      </c>
      <c r="D156" s="3" t="s">
        <v>166</v>
      </c>
      <c r="E156" s="13" t="s">
        <v>38</v>
      </c>
      <c r="F156" s="13" t="s">
        <v>39</v>
      </c>
      <c r="G156" s="21">
        <v>160869</v>
      </c>
    </row>
    <row r="157" spans="1:7" ht="63.75" outlineLevel="4">
      <c r="A157" s="3" t="s">
        <v>157</v>
      </c>
      <c r="B157" s="6" t="s">
        <v>71</v>
      </c>
      <c r="C157" s="6" t="s">
        <v>12</v>
      </c>
      <c r="D157" s="3" t="s">
        <v>166</v>
      </c>
      <c r="E157" s="13" t="s">
        <v>132</v>
      </c>
      <c r="F157" s="13" t="s">
        <v>133</v>
      </c>
      <c r="G157" s="21">
        <f>5214515.34</f>
        <v>5214515.34</v>
      </c>
    </row>
    <row r="158" spans="1:7" ht="38.25" outlineLevel="4">
      <c r="A158" s="3" t="s">
        <v>157</v>
      </c>
      <c r="B158" s="6" t="s">
        <v>71</v>
      </c>
      <c r="C158" s="6" t="s">
        <v>12</v>
      </c>
      <c r="D158" s="3" t="s">
        <v>166</v>
      </c>
      <c r="E158" s="13" t="s">
        <v>167</v>
      </c>
      <c r="F158" s="13" t="s">
        <v>168</v>
      </c>
      <c r="G158" s="21">
        <f>173731.55-31510.11</f>
        <v>142221.44</v>
      </c>
    </row>
    <row r="159" spans="1:7" ht="29.25" customHeight="1" outlineLevel="3">
      <c r="A159" s="4" t="s">
        <v>157</v>
      </c>
      <c r="B159" s="7" t="s">
        <v>71</v>
      </c>
      <c r="C159" s="7" t="s">
        <v>12</v>
      </c>
      <c r="D159" s="9" t="s">
        <v>169</v>
      </c>
      <c r="E159" s="24" t="s">
        <v>170</v>
      </c>
      <c r="F159" s="25"/>
      <c r="G159" s="20">
        <v>30800</v>
      </c>
    </row>
    <row r="160" spans="1:7" ht="25.5" outlineLevel="4">
      <c r="A160" s="3" t="s">
        <v>157</v>
      </c>
      <c r="B160" s="6" t="s">
        <v>71</v>
      </c>
      <c r="C160" s="6" t="s">
        <v>12</v>
      </c>
      <c r="D160" s="3" t="s">
        <v>169</v>
      </c>
      <c r="E160" s="13" t="s">
        <v>171</v>
      </c>
      <c r="F160" s="13" t="s">
        <v>172</v>
      </c>
      <c r="G160" s="21">
        <v>30800</v>
      </c>
    </row>
    <row r="161" spans="1:7" ht="51" customHeight="1" outlineLevel="3">
      <c r="A161" s="4" t="s">
        <v>157</v>
      </c>
      <c r="B161" s="7" t="s">
        <v>71</v>
      </c>
      <c r="C161" s="7" t="s">
        <v>12</v>
      </c>
      <c r="D161" s="9" t="s">
        <v>173</v>
      </c>
      <c r="E161" s="24" t="s">
        <v>174</v>
      </c>
      <c r="F161" s="25"/>
      <c r="G161" s="20">
        <v>60273006.91</v>
      </c>
    </row>
    <row r="162" spans="1:7" ht="16.5" outlineLevel="4">
      <c r="A162" s="3" t="s">
        <v>157</v>
      </c>
      <c r="B162" s="6" t="s">
        <v>71</v>
      </c>
      <c r="C162" s="6" t="s">
        <v>12</v>
      </c>
      <c r="D162" s="3" t="s">
        <v>173</v>
      </c>
      <c r="E162" s="13" t="s">
        <v>99</v>
      </c>
      <c r="F162" s="13" t="s">
        <v>100</v>
      </c>
      <c r="G162" s="21">
        <v>60273006.91</v>
      </c>
    </row>
    <row r="163" spans="1:7" ht="63.75" customHeight="1" outlineLevel="3">
      <c r="A163" s="4" t="s">
        <v>157</v>
      </c>
      <c r="B163" s="7" t="s">
        <v>71</v>
      </c>
      <c r="C163" s="7" t="s">
        <v>12</v>
      </c>
      <c r="D163" s="9" t="s">
        <v>175</v>
      </c>
      <c r="E163" s="24" t="s">
        <v>176</v>
      </c>
      <c r="F163" s="25"/>
      <c r="G163" s="20">
        <f>G164</f>
        <v>1599683.8499999999</v>
      </c>
    </row>
    <row r="164" spans="1:7" ht="16.5" outlineLevel="4">
      <c r="A164" s="3" t="s">
        <v>157</v>
      </c>
      <c r="B164" s="6" t="s">
        <v>71</v>
      </c>
      <c r="C164" s="6" t="s">
        <v>12</v>
      </c>
      <c r="D164" s="3" t="s">
        <v>175</v>
      </c>
      <c r="E164" s="13" t="s">
        <v>99</v>
      </c>
      <c r="F164" s="13" t="s">
        <v>100</v>
      </c>
      <c r="G164" s="21">
        <f>1654150.4-54466.55</f>
        <v>1599683.8499999999</v>
      </c>
    </row>
    <row r="165" spans="1:7" ht="37.5" customHeight="1" outlineLevel="3">
      <c r="A165" s="4" t="s">
        <v>157</v>
      </c>
      <c r="B165" s="7" t="s">
        <v>71</v>
      </c>
      <c r="C165" s="7" t="s">
        <v>12</v>
      </c>
      <c r="D165" s="9" t="s">
        <v>177</v>
      </c>
      <c r="E165" s="24" t="s">
        <v>164</v>
      </c>
      <c r="F165" s="25"/>
      <c r="G165" s="20">
        <v>156527</v>
      </c>
    </row>
    <row r="166" spans="1:7" ht="16.5" outlineLevel="4">
      <c r="A166" s="3" t="s">
        <v>157</v>
      </c>
      <c r="B166" s="6" t="s">
        <v>71</v>
      </c>
      <c r="C166" s="6" t="s">
        <v>12</v>
      </c>
      <c r="D166" s="3" t="s">
        <v>177</v>
      </c>
      <c r="E166" s="13" t="s">
        <v>99</v>
      </c>
      <c r="F166" s="13" t="s">
        <v>100</v>
      </c>
      <c r="G166" s="21">
        <v>156527</v>
      </c>
    </row>
    <row r="167" spans="1:7" ht="25.5" customHeight="1" outlineLevel="3">
      <c r="A167" s="4" t="s">
        <v>157</v>
      </c>
      <c r="B167" s="7" t="s">
        <v>71</v>
      </c>
      <c r="C167" s="7" t="s">
        <v>12</v>
      </c>
      <c r="D167" s="9" t="s">
        <v>178</v>
      </c>
      <c r="E167" s="24" t="s">
        <v>98</v>
      </c>
      <c r="F167" s="25"/>
      <c r="G167" s="20">
        <v>11488714.6</v>
      </c>
    </row>
    <row r="168" spans="1:7" ht="16.5" outlineLevel="4">
      <c r="A168" s="3" t="s">
        <v>157</v>
      </c>
      <c r="B168" s="6" t="s">
        <v>71</v>
      </c>
      <c r="C168" s="6" t="s">
        <v>12</v>
      </c>
      <c r="D168" s="3" t="s">
        <v>178</v>
      </c>
      <c r="E168" s="13" t="s">
        <v>99</v>
      </c>
      <c r="F168" s="13" t="s">
        <v>100</v>
      </c>
      <c r="G168" s="21">
        <v>10937228.96</v>
      </c>
    </row>
    <row r="169" spans="1:7" ht="63.75" outlineLevel="4">
      <c r="A169" s="3" t="s">
        <v>157</v>
      </c>
      <c r="B169" s="6" t="s">
        <v>71</v>
      </c>
      <c r="C169" s="6" t="s">
        <v>12</v>
      </c>
      <c r="D169" s="3" t="s">
        <v>178</v>
      </c>
      <c r="E169" s="13" t="s">
        <v>132</v>
      </c>
      <c r="F169" s="13" t="s">
        <v>133</v>
      </c>
      <c r="G169" s="21">
        <v>551485.64</v>
      </c>
    </row>
    <row r="170" spans="1:7" ht="24" customHeight="1" outlineLevel="3">
      <c r="A170" s="4" t="s">
        <v>157</v>
      </c>
      <c r="B170" s="7" t="s">
        <v>71</v>
      </c>
      <c r="C170" s="7" t="s">
        <v>12</v>
      </c>
      <c r="D170" s="9" t="s">
        <v>179</v>
      </c>
      <c r="E170" s="24" t="s">
        <v>98</v>
      </c>
      <c r="F170" s="25"/>
      <c r="G170" s="20">
        <f>G171+G172</f>
        <v>109064.08</v>
      </c>
    </row>
    <row r="171" spans="1:7" ht="16.5" outlineLevel="4">
      <c r="A171" s="3" t="s">
        <v>157</v>
      </c>
      <c r="B171" s="6" t="s">
        <v>71</v>
      </c>
      <c r="C171" s="6" t="s">
        <v>12</v>
      </c>
      <c r="D171" s="3" t="s">
        <v>179</v>
      </c>
      <c r="E171" s="13" t="s">
        <v>99</v>
      </c>
      <c r="F171" s="13" t="s">
        <v>100</v>
      </c>
      <c r="G171" s="21">
        <f>90951.59+19836-23303.51</f>
        <v>87484.08</v>
      </c>
    </row>
    <row r="172" spans="1:7" ht="38.25" outlineLevel="4">
      <c r="A172" s="3" t="s">
        <v>157</v>
      </c>
      <c r="B172" s="6" t="s">
        <v>71</v>
      </c>
      <c r="C172" s="6" t="s">
        <v>12</v>
      </c>
      <c r="D172" s="3" t="s">
        <v>179</v>
      </c>
      <c r="E172" s="13" t="s">
        <v>167</v>
      </c>
      <c r="F172" s="13" t="s">
        <v>168</v>
      </c>
      <c r="G172" s="21">
        <f>35939.29-14359.29</f>
        <v>21580</v>
      </c>
    </row>
    <row r="173" spans="1:7" ht="77.25" customHeight="1" outlineLevel="3">
      <c r="A173" s="4" t="s">
        <v>157</v>
      </c>
      <c r="B173" s="7" t="s">
        <v>71</v>
      </c>
      <c r="C173" s="7" t="s">
        <v>12</v>
      </c>
      <c r="D173" s="9" t="s">
        <v>180</v>
      </c>
      <c r="E173" s="24" t="s">
        <v>343</v>
      </c>
      <c r="F173" s="25"/>
      <c r="G173" s="20">
        <f>G174</f>
        <v>12379230.84</v>
      </c>
    </row>
    <row r="174" spans="1:7" ht="16.5" outlineLevel="4">
      <c r="A174" s="3" t="s">
        <v>157</v>
      </c>
      <c r="B174" s="6" t="s">
        <v>71</v>
      </c>
      <c r="C174" s="6" t="s">
        <v>12</v>
      </c>
      <c r="D174" s="3" t="s">
        <v>180</v>
      </c>
      <c r="E174" s="13" t="s">
        <v>99</v>
      </c>
      <c r="F174" s="13" t="s">
        <v>100</v>
      </c>
      <c r="G174" s="21">
        <f>12448740.84-69510</f>
        <v>12379230.84</v>
      </c>
    </row>
    <row r="175" spans="1:7" ht="25.5" customHeight="1" outlineLevel="3">
      <c r="A175" s="4" t="s">
        <v>157</v>
      </c>
      <c r="B175" s="7" t="s">
        <v>71</v>
      </c>
      <c r="C175" s="7" t="s">
        <v>12</v>
      </c>
      <c r="D175" s="9" t="s">
        <v>181</v>
      </c>
      <c r="E175" s="24" t="s">
        <v>182</v>
      </c>
      <c r="F175" s="25"/>
      <c r="G175" s="20">
        <v>2832455.04</v>
      </c>
    </row>
    <row r="176" spans="1:7" ht="16.5" outlineLevel="4">
      <c r="A176" s="3" t="s">
        <v>157</v>
      </c>
      <c r="B176" s="6" t="s">
        <v>71</v>
      </c>
      <c r="C176" s="6" t="s">
        <v>12</v>
      </c>
      <c r="D176" s="3" t="s">
        <v>181</v>
      </c>
      <c r="E176" s="13" t="s">
        <v>99</v>
      </c>
      <c r="F176" s="13" t="s">
        <v>100</v>
      </c>
      <c r="G176" s="21">
        <v>2832455.04</v>
      </c>
    </row>
    <row r="177" spans="1:7" ht="16.5" outlineLevel="2">
      <c r="A177" s="4" t="s">
        <v>157</v>
      </c>
      <c r="B177" s="7" t="s">
        <v>71</v>
      </c>
      <c r="C177" s="7" t="s">
        <v>71</v>
      </c>
      <c r="D177" s="9" t="s">
        <v>1</v>
      </c>
      <c r="E177" s="24" t="s">
        <v>72</v>
      </c>
      <c r="F177" s="25"/>
      <c r="G177" s="20">
        <f>G178+G180+G182</f>
        <v>675651</v>
      </c>
    </row>
    <row r="178" spans="1:7" ht="16.5" outlineLevel="3">
      <c r="A178" s="4" t="s">
        <v>157</v>
      </c>
      <c r="B178" s="7" t="s">
        <v>71</v>
      </c>
      <c r="C178" s="7" t="s">
        <v>71</v>
      </c>
      <c r="D178" s="9" t="s">
        <v>73</v>
      </c>
      <c r="E178" s="24" t="s">
        <v>74</v>
      </c>
      <c r="F178" s="25"/>
      <c r="G178" s="20">
        <f>G179</f>
        <v>0</v>
      </c>
    </row>
    <row r="179" spans="1:7" ht="16.5" outlineLevel="4">
      <c r="A179" s="3" t="s">
        <v>157</v>
      </c>
      <c r="B179" s="6" t="s">
        <v>71</v>
      </c>
      <c r="C179" s="6" t="s">
        <v>71</v>
      </c>
      <c r="D179" s="3" t="s">
        <v>73</v>
      </c>
      <c r="E179" s="13" t="s">
        <v>38</v>
      </c>
      <c r="F179" s="13" t="s">
        <v>39</v>
      </c>
      <c r="G179" s="21">
        <f>4.8-4.8</f>
        <v>0</v>
      </c>
    </row>
    <row r="180" spans="1:7" ht="16.5" outlineLevel="3">
      <c r="A180" s="4" t="s">
        <v>157</v>
      </c>
      <c r="B180" s="7" t="s">
        <v>71</v>
      </c>
      <c r="C180" s="7" t="s">
        <v>71</v>
      </c>
      <c r="D180" s="9" t="s">
        <v>183</v>
      </c>
      <c r="E180" s="24" t="s">
        <v>184</v>
      </c>
      <c r="F180" s="25"/>
      <c r="G180" s="20">
        <v>243000</v>
      </c>
    </row>
    <row r="181" spans="1:7" ht="16.5" outlineLevel="4">
      <c r="A181" s="3" t="s">
        <v>157</v>
      </c>
      <c r="B181" s="6" t="s">
        <v>71</v>
      </c>
      <c r="C181" s="6" t="s">
        <v>71</v>
      </c>
      <c r="D181" s="3" t="s">
        <v>183</v>
      </c>
      <c r="E181" s="13" t="s">
        <v>38</v>
      </c>
      <c r="F181" s="13" t="s">
        <v>39</v>
      </c>
      <c r="G181" s="21">
        <v>243000</v>
      </c>
    </row>
    <row r="182" spans="1:7" ht="26.25" customHeight="1" outlineLevel="3">
      <c r="A182" s="4" t="s">
        <v>157</v>
      </c>
      <c r="B182" s="7" t="s">
        <v>71</v>
      </c>
      <c r="C182" s="7" t="s">
        <v>71</v>
      </c>
      <c r="D182" s="9" t="s">
        <v>185</v>
      </c>
      <c r="E182" s="24" t="s">
        <v>98</v>
      </c>
      <c r="F182" s="25"/>
      <c r="G182" s="20">
        <v>432651</v>
      </c>
    </row>
    <row r="183" spans="1:7" ht="16.5" outlineLevel="4">
      <c r="A183" s="3" t="s">
        <v>157</v>
      </c>
      <c r="B183" s="6" t="s">
        <v>71</v>
      </c>
      <c r="C183" s="6" t="s">
        <v>71</v>
      </c>
      <c r="D183" s="3" t="s">
        <v>185</v>
      </c>
      <c r="E183" s="13" t="s">
        <v>99</v>
      </c>
      <c r="F183" s="13" t="s">
        <v>100</v>
      </c>
      <c r="G183" s="21">
        <v>432651</v>
      </c>
    </row>
    <row r="184" spans="1:7" ht="16.5" outlineLevel="2">
      <c r="A184" s="4" t="s">
        <v>157</v>
      </c>
      <c r="B184" s="7" t="s">
        <v>71</v>
      </c>
      <c r="C184" s="7" t="s">
        <v>77</v>
      </c>
      <c r="D184" s="9" t="s">
        <v>1</v>
      </c>
      <c r="E184" s="24" t="s">
        <v>186</v>
      </c>
      <c r="F184" s="25"/>
      <c r="G184" s="20">
        <f>G185+G187+G189</f>
        <v>10184796.5</v>
      </c>
    </row>
    <row r="185" spans="1:7" ht="16.5" outlineLevel="3">
      <c r="A185" s="4" t="s">
        <v>157</v>
      </c>
      <c r="B185" s="7" t="s">
        <v>71</v>
      </c>
      <c r="C185" s="7" t="s">
        <v>77</v>
      </c>
      <c r="D185" s="9" t="s">
        <v>36</v>
      </c>
      <c r="E185" s="24" t="s">
        <v>37</v>
      </c>
      <c r="F185" s="25"/>
      <c r="G185" s="20">
        <v>2281800</v>
      </c>
    </row>
    <row r="186" spans="1:7" ht="16.5" outlineLevel="4">
      <c r="A186" s="3" t="s">
        <v>157</v>
      </c>
      <c r="B186" s="6" t="s">
        <v>71</v>
      </c>
      <c r="C186" s="6" t="s">
        <v>77</v>
      </c>
      <c r="D186" s="3" t="s">
        <v>36</v>
      </c>
      <c r="E186" s="13" t="s">
        <v>38</v>
      </c>
      <c r="F186" s="13" t="s">
        <v>39</v>
      </c>
      <c r="G186" s="21">
        <v>2281800</v>
      </c>
    </row>
    <row r="187" spans="1:7" ht="23.25" customHeight="1" outlineLevel="3">
      <c r="A187" s="4" t="s">
        <v>157</v>
      </c>
      <c r="B187" s="7" t="s">
        <v>71</v>
      </c>
      <c r="C187" s="7" t="s">
        <v>77</v>
      </c>
      <c r="D187" s="9" t="s">
        <v>187</v>
      </c>
      <c r="E187" s="24" t="s">
        <v>98</v>
      </c>
      <c r="F187" s="25"/>
      <c r="G187" s="20">
        <f>G188</f>
        <v>4980996.5</v>
      </c>
    </row>
    <row r="188" spans="1:7" ht="16.5" outlineLevel="4">
      <c r="A188" s="3" t="s">
        <v>157</v>
      </c>
      <c r="B188" s="6" t="s">
        <v>71</v>
      </c>
      <c r="C188" s="6" t="s">
        <v>77</v>
      </c>
      <c r="D188" s="3" t="s">
        <v>187</v>
      </c>
      <c r="E188" s="13" t="s">
        <v>99</v>
      </c>
      <c r="F188" s="13" t="s">
        <v>100</v>
      </c>
      <c r="G188" s="21">
        <f>4984696.5-3700</f>
        <v>4980996.5</v>
      </c>
    </row>
    <row r="189" spans="1:7" ht="36" customHeight="1" outlineLevel="3">
      <c r="A189" s="4" t="s">
        <v>157</v>
      </c>
      <c r="B189" s="7" t="s">
        <v>71</v>
      </c>
      <c r="C189" s="7" t="s">
        <v>77</v>
      </c>
      <c r="D189" s="9" t="s">
        <v>188</v>
      </c>
      <c r="E189" s="24" t="s">
        <v>189</v>
      </c>
      <c r="F189" s="25"/>
      <c r="G189" s="20">
        <v>2922000</v>
      </c>
    </row>
    <row r="190" spans="1:7" ht="16.5" outlineLevel="4">
      <c r="A190" s="3" t="s">
        <v>157</v>
      </c>
      <c r="B190" s="6" t="s">
        <v>71</v>
      </c>
      <c r="C190" s="6" t="s">
        <v>77</v>
      </c>
      <c r="D190" s="3" t="s">
        <v>188</v>
      </c>
      <c r="E190" s="13" t="s">
        <v>99</v>
      </c>
      <c r="F190" s="13" t="s">
        <v>100</v>
      </c>
      <c r="G190" s="21">
        <v>2922000</v>
      </c>
    </row>
    <row r="191" spans="1:7" ht="16.5" outlineLevel="1">
      <c r="A191" s="4" t="s">
        <v>157</v>
      </c>
      <c r="B191" s="7" t="s">
        <v>82</v>
      </c>
      <c r="C191" s="7" t="s">
        <v>1</v>
      </c>
      <c r="D191" s="9" t="s">
        <v>1</v>
      </c>
      <c r="E191" s="24" t="s">
        <v>340</v>
      </c>
      <c r="F191" s="25"/>
      <c r="G191" s="20">
        <v>4754231.87</v>
      </c>
    </row>
    <row r="192" spans="1:7" ht="16.5" outlineLevel="2">
      <c r="A192" s="4" t="s">
        <v>157</v>
      </c>
      <c r="B192" s="7" t="s">
        <v>82</v>
      </c>
      <c r="C192" s="7" t="s">
        <v>47</v>
      </c>
      <c r="D192" s="9" t="s">
        <v>1</v>
      </c>
      <c r="E192" s="24" t="s">
        <v>190</v>
      </c>
      <c r="F192" s="25"/>
      <c r="G192" s="20">
        <v>4754231.87</v>
      </c>
    </row>
    <row r="193" spans="1:7" ht="64.5" customHeight="1" outlineLevel="3">
      <c r="A193" s="4" t="s">
        <v>157</v>
      </c>
      <c r="B193" s="7" t="s">
        <v>82</v>
      </c>
      <c r="C193" s="7" t="s">
        <v>47</v>
      </c>
      <c r="D193" s="9" t="s">
        <v>191</v>
      </c>
      <c r="E193" s="24" t="s">
        <v>192</v>
      </c>
      <c r="F193" s="25"/>
      <c r="G193" s="20">
        <v>4754231.87</v>
      </c>
    </row>
    <row r="194" spans="1:7" ht="16.5" outlineLevel="4">
      <c r="A194" s="3" t="s">
        <v>157</v>
      </c>
      <c r="B194" s="6" t="s">
        <v>82</v>
      </c>
      <c r="C194" s="6" t="s">
        <v>47</v>
      </c>
      <c r="D194" s="3" t="s">
        <v>191</v>
      </c>
      <c r="E194" s="13" t="s">
        <v>30</v>
      </c>
      <c r="F194" s="13" t="s">
        <v>31</v>
      </c>
      <c r="G194" s="21">
        <v>4754231.87</v>
      </c>
    </row>
    <row r="195" spans="1:7" ht="24" customHeight="1">
      <c r="A195" s="4" t="s">
        <v>193</v>
      </c>
      <c r="B195" s="7" t="s">
        <v>1</v>
      </c>
      <c r="C195" s="7" t="s">
        <v>1</v>
      </c>
      <c r="D195" s="9" t="s">
        <v>1</v>
      </c>
      <c r="E195" s="24" t="s">
        <v>194</v>
      </c>
      <c r="F195" s="25"/>
      <c r="G195" s="20">
        <v>8538000</v>
      </c>
    </row>
    <row r="196" spans="1:7" ht="16.5" outlineLevel="1">
      <c r="A196" s="4" t="s">
        <v>193</v>
      </c>
      <c r="B196" s="7" t="s">
        <v>77</v>
      </c>
      <c r="C196" s="7" t="s">
        <v>1</v>
      </c>
      <c r="D196" s="9" t="s">
        <v>1</v>
      </c>
      <c r="E196" s="24" t="s">
        <v>339</v>
      </c>
      <c r="F196" s="25"/>
      <c r="G196" s="20">
        <v>8538000</v>
      </c>
    </row>
    <row r="197" spans="1:7" ht="16.5" outlineLevel="2">
      <c r="A197" s="4" t="s">
        <v>193</v>
      </c>
      <c r="B197" s="7" t="s">
        <v>77</v>
      </c>
      <c r="C197" s="7" t="s">
        <v>78</v>
      </c>
      <c r="D197" s="9" t="s">
        <v>1</v>
      </c>
      <c r="E197" s="24" t="s">
        <v>79</v>
      </c>
      <c r="F197" s="25"/>
      <c r="G197" s="20">
        <v>8538000</v>
      </c>
    </row>
    <row r="198" spans="1:7" ht="26.25" customHeight="1" outlineLevel="3">
      <c r="A198" s="4" t="s">
        <v>193</v>
      </c>
      <c r="B198" s="7" t="s">
        <v>77</v>
      </c>
      <c r="C198" s="7" t="s">
        <v>78</v>
      </c>
      <c r="D198" s="9" t="s">
        <v>195</v>
      </c>
      <c r="E198" s="24" t="s">
        <v>98</v>
      </c>
      <c r="F198" s="25"/>
      <c r="G198" s="20">
        <v>8538000</v>
      </c>
    </row>
    <row r="199" spans="1:7" ht="16.5" outlineLevel="4">
      <c r="A199" s="3" t="s">
        <v>193</v>
      </c>
      <c r="B199" s="6" t="s">
        <v>77</v>
      </c>
      <c r="C199" s="6" t="s">
        <v>78</v>
      </c>
      <c r="D199" s="3" t="s">
        <v>195</v>
      </c>
      <c r="E199" s="13" t="s">
        <v>99</v>
      </c>
      <c r="F199" s="13" t="s">
        <v>100</v>
      </c>
      <c r="G199" s="21">
        <v>7038000</v>
      </c>
    </row>
    <row r="200" spans="1:7" ht="63.75" outlineLevel="4">
      <c r="A200" s="3" t="s">
        <v>193</v>
      </c>
      <c r="B200" s="6" t="s">
        <v>77</v>
      </c>
      <c r="C200" s="6" t="s">
        <v>78</v>
      </c>
      <c r="D200" s="3" t="s">
        <v>195</v>
      </c>
      <c r="E200" s="13" t="s">
        <v>132</v>
      </c>
      <c r="F200" s="13" t="s">
        <v>133</v>
      </c>
      <c r="G200" s="21">
        <v>1500000</v>
      </c>
    </row>
    <row r="201" spans="1:7" ht="16.5">
      <c r="A201" s="4" t="s">
        <v>196</v>
      </c>
      <c r="B201" s="7" t="s">
        <v>1</v>
      </c>
      <c r="C201" s="7" t="s">
        <v>1</v>
      </c>
      <c r="D201" s="9" t="s">
        <v>1</v>
      </c>
      <c r="E201" s="24" t="s">
        <v>197</v>
      </c>
      <c r="F201" s="25"/>
      <c r="G201" s="20">
        <v>20612131</v>
      </c>
    </row>
    <row r="202" spans="1:7" ht="16.5" outlineLevel="1">
      <c r="A202" s="4" t="s">
        <v>196</v>
      </c>
      <c r="B202" s="7" t="s">
        <v>71</v>
      </c>
      <c r="C202" s="7" t="s">
        <v>1</v>
      </c>
      <c r="D202" s="9" t="s">
        <v>1</v>
      </c>
      <c r="E202" s="24" t="s">
        <v>338</v>
      </c>
      <c r="F202" s="25"/>
      <c r="G202" s="20">
        <v>10370000</v>
      </c>
    </row>
    <row r="203" spans="1:7" ht="16.5" outlineLevel="2">
      <c r="A203" s="4" t="s">
        <v>196</v>
      </c>
      <c r="B203" s="7" t="s">
        <v>71</v>
      </c>
      <c r="C203" s="7" t="s">
        <v>12</v>
      </c>
      <c r="D203" s="9" t="s">
        <v>1</v>
      </c>
      <c r="E203" s="24" t="s">
        <v>165</v>
      </c>
      <c r="F203" s="25"/>
      <c r="G203" s="20">
        <v>10370000</v>
      </c>
    </row>
    <row r="204" spans="1:7" ht="24" customHeight="1" outlineLevel="3">
      <c r="A204" s="4" t="s">
        <v>196</v>
      </c>
      <c r="B204" s="7" t="s">
        <v>71</v>
      </c>
      <c r="C204" s="7" t="s">
        <v>12</v>
      </c>
      <c r="D204" s="9" t="s">
        <v>178</v>
      </c>
      <c r="E204" s="24" t="s">
        <v>98</v>
      </c>
      <c r="F204" s="25"/>
      <c r="G204" s="20">
        <v>10370000</v>
      </c>
    </row>
    <row r="205" spans="1:7" ht="16.5" outlineLevel="4">
      <c r="A205" s="3" t="s">
        <v>196</v>
      </c>
      <c r="B205" s="6" t="s">
        <v>71</v>
      </c>
      <c r="C205" s="6" t="s">
        <v>12</v>
      </c>
      <c r="D205" s="3" t="s">
        <v>178</v>
      </c>
      <c r="E205" s="13" t="s">
        <v>99</v>
      </c>
      <c r="F205" s="13" t="s">
        <v>100</v>
      </c>
      <c r="G205" s="21">
        <v>10370000</v>
      </c>
    </row>
    <row r="206" spans="1:7" ht="25.5" customHeight="1" outlineLevel="1">
      <c r="A206" s="4" t="s">
        <v>196</v>
      </c>
      <c r="B206" s="7" t="s">
        <v>78</v>
      </c>
      <c r="C206" s="7" t="s">
        <v>1</v>
      </c>
      <c r="D206" s="9" t="s">
        <v>1</v>
      </c>
      <c r="E206" s="24" t="s">
        <v>344</v>
      </c>
      <c r="F206" s="25"/>
      <c r="G206" s="20">
        <v>10242131</v>
      </c>
    </row>
    <row r="207" spans="1:7" ht="16.5" outlineLevel="2">
      <c r="A207" s="4" t="s">
        <v>196</v>
      </c>
      <c r="B207" s="7" t="s">
        <v>78</v>
      </c>
      <c r="C207" s="7" t="s">
        <v>34</v>
      </c>
      <c r="D207" s="9" t="s">
        <v>1</v>
      </c>
      <c r="E207" s="24" t="s">
        <v>198</v>
      </c>
      <c r="F207" s="25"/>
      <c r="G207" s="20">
        <v>8917131</v>
      </c>
    </row>
    <row r="208" spans="1:7" ht="24" customHeight="1" outlineLevel="3">
      <c r="A208" s="4" t="s">
        <v>196</v>
      </c>
      <c r="B208" s="7" t="s">
        <v>78</v>
      </c>
      <c r="C208" s="7" t="s">
        <v>34</v>
      </c>
      <c r="D208" s="9" t="s">
        <v>199</v>
      </c>
      <c r="E208" s="24" t="s">
        <v>98</v>
      </c>
      <c r="F208" s="25"/>
      <c r="G208" s="20">
        <v>5468000</v>
      </c>
    </row>
    <row r="209" spans="1:7" ht="16.5" outlineLevel="4">
      <c r="A209" s="3" t="s">
        <v>196</v>
      </c>
      <c r="B209" s="6" t="s">
        <v>78</v>
      </c>
      <c r="C209" s="6" t="s">
        <v>34</v>
      </c>
      <c r="D209" s="3" t="s">
        <v>199</v>
      </c>
      <c r="E209" s="13" t="s">
        <v>99</v>
      </c>
      <c r="F209" s="13" t="s">
        <v>100</v>
      </c>
      <c r="G209" s="21">
        <v>5468000</v>
      </c>
    </row>
    <row r="210" spans="1:7" ht="22.5" customHeight="1" outlineLevel="3">
      <c r="A210" s="4" t="s">
        <v>196</v>
      </c>
      <c r="B210" s="7" t="s">
        <v>78</v>
      </c>
      <c r="C210" s="7" t="s">
        <v>34</v>
      </c>
      <c r="D210" s="9" t="s">
        <v>200</v>
      </c>
      <c r="E210" s="24" t="s">
        <v>98</v>
      </c>
      <c r="F210" s="25"/>
      <c r="G210" s="20">
        <v>1474500</v>
      </c>
    </row>
    <row r="211" spans="1:7" ht="16.5" outlineLevel="4">
      <c r="A211" s="3" t="s">
        <v>196</v>
      </c>
      <c r="B211" s="6" t="s">
        <v>78</v>
      </c>
      <c r="C211" s="6" t="s">
        <v>34</v>
      </c>
      <c r="D211" s="3" t="s">
        <v>200</v>
      </c>
      <c r="E211" s="13" t="s">
        <v>99</v>
      </c>
      <c r="F211" s="13" t="s">
        <v>100</v>
      </c>
      <c r="G211" s="21">
        <v>1474500</v>
      </c>
    </row>
    <row r="212" spans="1:7" ht="24" customHeight="1" outlineLevel="3">
      <c r="A212" s="4" t="s">
        <v>196</v>
      </c>
      <c r="B212" s="7" t="s">
        <v>78</v>
      </c>
      <c r="C212" s="7" t="s">
        <v>34</v>
      </c>
      <c r="D212" s="9" t="s">
        <v>201</v>
      </c>
      <c r="E212" s="24" t="s">
        <v>98</v>
      </c>
      <c r="F212" s="25"/>
      <c r="G212" s="20">
        <v>1397131</v>
      </c>
    </row>
    <row r="213" spans="1:7" ht="16.5" outlineLevel="4">
      <c r="A213" s="3" t="s">
        <v>196</v>
      </c>
      <c r="B213" s="6" t="s">
        <v>78</v>
      </c>
      <c r="C213" s="6" t="s">
        <v>34</v>
      </c>
      <c r="D213" s="3" t="s">
        <v>201</v>
      </c>
      <c r="E213" s="13" t="s">
        <v>99</v>
      </c>
      <c r="F213" s="13" t="s">
        <v>100</v>
      </c>
      <c r="G213" s="21">
        <v>1397131</v>
      </c>
    </row>
    <row r="214" spans="1:7" ht="50.25" customHeight="1" outlineLevel="3">
      <c r="A214" s="4" t="s">
        <v>196</v>
      </c>
      <c r="B214" s="7" t="s">
        <v>78</v>
      </c>
      <c r="C214" s="7" t="s">
        <v>34</v>
      </c>
      <c r="D214" s="9" t="s">
        <v>202</v>
      </c>
      <c r="E214" s="24" t="s">
        <v>203</v>
      </c>
      <c r="F214" s="25"/>
      <c r="G214" s="20">
        <v>167000</v>
      </c>
    </row>
    <row r="215" spans="1:7" ht="16.5" outlineLevel="4">
      <c r="A215" s="3" t="s">
        <v>196</v>
      </c>
      <c r="B215" s="6" t="s">
        <v>78</v>
      </c>
      <c r="C215" s="6" t="s">
        <v>34</v>
      </c>
      <c r="D215" s="3" t="s">
        <v>202</v>
      </c>
      <c r="E215" s="13" t="s">
        <v>99</v>
      </c>
      <c r="F215" s="13" t="s">
        <v>100</v>
      </c>
      <c r="G215" s="21">
        <v>167000</v>
      </c>
    </row>
    <row r="216" spans="1:7" ht="49.5" customHeight="1" outlineLevel="3">
      <c r="A216" s="4" t="s">
        <v>196</v>
      </c>
      <c r="B216" s="7" t="s">
        <v>78</v>
      </c>
      <c r="C216" s="7" t="s">
        <v>34</v>
      </c>
      <c r="D216" s="9" t="s">
        <v>204</v>
      </c>
      <c r="E216" s="24" t="s">
        <v>205</v>
      </c>
      <c r="F216" s="25"/>
      <c r="G216" s="20">
        <v>110500</v>
      </c>
    </row>
    <row r="217" spans="1:7" ht="16.5" outlineLevel="4">
      <c r="A217" s="3" t="s">
        <v>196</v>
      </c>
      <c r="B217" s="6" t="s">
        <v>78</v>
      </c>
      <c r="C217" s="6" t="s">
        <v>34</v>
      </c>
      <c r="D217" s="3" t="s">
        <v>204</v>
      </c>
      <c r="E217" s="13" t="s">
        <v>99</v>
      </c>
      <c r="F217" s="13" t="s">
        <v>100</v>
      </c>
      <c r="G217" s="21">
        <v>110500</v>
      </c>
    </row>
    <row r="218" spans="1:7" ht="33" customHeight="1" outlineLevel="3">
      <c r="A218" s="4" t="s">
        <v>196</v>
      </c>
      <c r="B218" s="7" t="s">
        <v>78</v>
      </c>
      <c r="C218" s="7" t="s">
        <v>34</v>
      </c>
      <c r="D218" s="9" t="s">
        <v>206</v>
      </c>
      <c r="E218" s="24" t="s">
        <v>207</v>
      </c>
      <c r="F218" s="25"/>
      <c r="G218" s="20">
        <v>300000</v>
      </c>
    </row>
    <row r="219" spans="1:7" ht="16.5" outlineLevel="4">
      <c r="A219" s="3" t="s">
        <v>196</v>
      </c>
      <c r="B219" s="6" t="s">
        <v>78</v>
      </c>
      <c r="C219" s="6" t="s">
        <v>34</v>
      </c>
      <c r="D219" s="3" t="s">
        <v>206</v>
      </c>
      <c r="E219" s="13" t="s">
        <v>99</v>
      </c>
      <c r="F219" s="13" t="s">
        <v>100</v>
      </c>
      <c r="G219" s="21">
        <v>300000</v>
      </c>
    </row>
    <row r="220" spans="1:7" ht="24.75" customHeight="1" outlineLevel="2">
      <c r="A220" s="4" t="s">
        <v>196</v>
      </c>
      <c r="B220" s="7" t="s">
        <v>78</v>
      </c>
      <c r="C220" s="7" t="s">
        <v>67</v>
      </c>
      <c r="D220" s="9" t="s">
        <v>1</v>
      </c>
      <c r="E220" s="24" t="s">
        <v>208</v>
      </c>
      <c r="F220" s="25"/>
      <c r="G220" s="20">
        <v>1325000</v>
      </c>
    </row>
    <row r="221" spans="1:7" ht="16.5" outlineLevel="3">
      <c r="A221" s="4" t="s">
        <v>196</v>
      </c>
      <c r="B221" s="7" t="s">
        <v>78</v>
      </c>
      <c r="C221" s="7" t="s">
        <v>67</v>
      </c>
      <c r="D221" s="9" t="s">
        <v>36</v>
      </c>
      <c r="E221" s="24" t="s">
        <v>37</v>
      </c>
      <c r="F221" s="25"/>
      <c r="G221" s="20">
        <v>935000</v>
      </c>
    </row>
    <row r="222" spans="1:7" ht="16.5" outlineLevel="4">
      <c r="A222" s="3" t="s">
        <v>196</v>
      </c>
      <c r="B222" s="6" t="s">
        <v>78</v>
      </c>
      <c r="C222" s="6" t="s">
        <v>67</v>
      </c>
      <c r="D222" s="3" t="s">
        <v>36</v>
      </c>
      <c r="E222" s="13" t="s">
        <v>38</v>
      </c>
      <c r="F222" s="13" t="s">
        <v>39</v>
      </c>
      <c r="G222" s="21">
        <v>935000</v>
      </c>
    </row>
    <row r="223" spans="1:7" ht="16.5" outlineLevel="3">
      <c r="A223" s="4" t="s">
        <v>196</v>
      </c>
      <c r="B223" s="7" t="s">
        <v>78</v>
      </c>
      <c r="C223" s="7" t="s">
        <v>67</v>
      </c>
      <c r="D223" s="9" t="s">
        <v>187</v>
      </c>
      <c r="E223" s="24" t="s">
        <v>98</v>
      </c>
      <c r="F223" s="25"/>
      <c r="G223" s="20">
        <v>390000</v>
      </c>
    </row>
    <row r="224" spans="1:7" ht="16.5" outlineLevel="4">
      <c r="A224" s="3" t="s">
        <v>196</v>
      </c>
      <c r="B224" s="6" t="s">
        <v>78</v>
      </c>
      <c r="C224" s="6" t="s">
        <v>67</v>
      </c>
      <c r="D224" s="3" t="s">
        <v>187</v>
      </c>
      <c r="E224" s="13" t="s">
        <v>99</v>
      </c>
      <c r="F224" s="13" t="s">
        <v>100</v>
      </c>
      <c r="G224" s="21">
        <v>390000</v>
      </c>
    </row>
    <row r="225" spans="1:7" ht="16.5">
      <c r="A225" s="4" t="s">
        <v>209</v>
      </c>
      <c r="B225" s="7" t="s">
        <v>1</v>
      </c>
      <c r="C225" s="7" t="s">
        <v>1</v>
      </c>
      <c r="D225" s="9" t="s">
        <v>1</v>
      </c>
      <c r="E225" s="24" t="s">
        <v>210</v>
      </c>
      <c r="F225" s="25"/>
      <c r="G225" s="20">
        <f>G226</f>
        <v>58433301.28</v>
      </c>
    </row>
    <row r="226" spans="1:7" ht="16.5" outlineLevel="1">
      <c r="A226" s="4" t="s">
        <v>209</v>
      </c>
      <c r="B226" s="7" t="s">
        <v>77</v>
      </c>
      <c r="C226" s="7" t="s">
        <v>1</v>
      </c>
      <c r="D226" s="9" t="s">
        <v>1</v>
      </c>
      <c r="E226" s="24" t="s">
        <v>335</v>
      </c>
      <c r="F226" s="25"/>
      <c r="G226" s="20">
        <f>G227+G233+G238+G241+G246+G249</f>
        <v>58433301.28</v>
      </c>
    </row>
    <row r="227" spans="1:7" ht="16.5" outlineLevel="2">
      <c r="A227" s="4" t="s">
        <v>209</v>
      </c>
      <c r="B227" s="7" t="s">
        <v>77</v>
      </c>
      <c r="C227" s="7" t="s">
        <v>34</v>
      </c>
      <c r="D227" s="9" t="s">
        <v>1</v>
      </c>
      <c r="E227" s="24" t="s">
        <v>211</v>
      </c>
      <c r="F227" s="25"/>
      <c r="G227" s="20">
        <v>40091404.19</v>
      </c>
    </row>
    <row r="228" spans="1:7" ht="21" customHeight="1" outlineLevel="3">
      <c r="A228" s="4" t="s">
        <v>209</v>
      </c>
      <c r="B228" s="7" t="s">
        <v>77</v>
      </c>
      <c r="C228" s="7" t="s">
        <v>34</v>
      </c>
      <c r="D228" s="9" t="s">
        <v>212</v>
      </c>
      <c r="E228" s="24" t="s">
        <v>98</v>
      </c>
      <c r="F228" s="25"/>
      <c r="G228" s="20">
        <v>39591404.19</v>
      </c>
    </row>
    <row r="229" spans="1:7" ht="16.5" outlineLevel="4">
      <c r="A229" s="3" t="s">
        <v>209</v>
      </c>
      <c r="B229" s="6" t="s">
        <v>77</v>
      </c>
      <c r="C229" s="6" t="s">
        <v>34</v>
      </c>
      <c r="D229" s="3" t="s">
        <v>212</v>
      </c>
      <c r="E229" s="13" t="s">
        <v>99</v>
      </c>
      <c r="F229" s="13" t="s">
        <v>100</v>
      </c>
      <c r="G229" s="21">
        <v>35217804.38</v>
      </c>
    </row>
    <row r="230" spans="1:7" ht="63.75" outlineLevel="4">
      <c r="A230" s="3" t="s">
        <v>209</v>
      </c>
      <c r="B230" s="6" t="s">
        <v>77</v>
      </c>
      <c r="C230" s="6" t="s">
        <v>34</v>
      </c>
      <c r="D230" s="3" t="s">
        <v>212</v>
      </c>
      <c r="E230" s="13" t="s">
        <v>132</v>
      </c>
      <c r="F230" s="13" t="s">
        <v>133</v>
      </c>
      <c r="G230" s="21">
        <v>4373599.81</v>
      </c>
    </row>
    <row r="231" spans="1:7" ht="42" customHeight="1" outlineLevel="3">
      <c r="A231" s="4" t="s">
        <v>209</v>
      </c>
      <c r="B231" s="7" t="s">
        <v>77</v>
      </c>
      <c r="C231" s="7" t="s">
        <v>34</v>
      </c>
      <c r="D231" s="9" t="s">
        <v>213</v>
      </c>
      <c r="E231" s="24" t="s">
        <v>164</v>
      </c>
      <c r="F231" s="25"/>
      <c r="G231" s="20">
        <v>500000</v>
      </c>
    </row>
    <row r="232" spans="1:7" ht="16.5" outlineLevel="4">
      <c r="A232" s="3" t="s">
        <v>209</v>
      </c>
      <c r="B232" s="6" t="s">
        <v>77</v>
      </c>
      <c r="C232" s="6" t="s">
        <v>34</v>
      </c>
      <c r="D232" s="3" t="s">
        <v>213</v>
      </c>
      <c r="E232" s="13" t="s">
        <v>99</v>
      </c>
      <c r="F232" s="13" t="s">
        <v>100</v>
      </c>
      <c r="G232" s="21">
        <v>500000</v>
      </c>
    </row>
    <row r="233" spans="1:7" ht="16.5" outlineLevel="2">
      <c r="A233" s="4" t="s">
        <v>209</v>
      </c>
      <c r="B233" s="7" t="s">
        <v>77</v>
      </c>
      <c r="C233" s="7" t="s">
        <v>12</v>
      </c>
      <c r="D233" s="9" t="s">
        <v>1</v>
      </c>
      <c r="E233" s="24" t="s">
        <v>214</v>
      </c>
      <c r="F233" s="25"/>
      <c r="G233" s="20">
        <v>3354643.81</v>
      </c>
    </row>
    <row r="234" spans="1:7" ht="24" customHeight="1" outlineLevel="3">
      <c r="A234" s="4" t="s">
        <v>209</v>
      </c>
      <c r="B234" s="7" t="s">
        <v>77</v>
      </c>
      <c r="C234" s="7" t="s">
        <v>12</v>
      </c>
      <c r="D234" s="9" t="s">
        <v>212</v>
      </c>
      <c r="E234" s="24" t="s">
        <v>98</v>
      </c>
      <c r="F234" s="25"/>
      <c r="G234" s="20">
        <v>2919440.59</v>
      </c>
    </row>
    <row r="235" spans="1:7" ht="16.5" outlineLevel="4">
      <c r="A235" s="3" t="s">
        <v>209</v>
      </c>
      <c r="B235" s="6" t="s">
        <v>77</v>
      </c>
      <c r="C235" s="6" t="s">
        <v>12</v>
      </c>
      <c r="D235" s="3" t="s">
        <v>212</v>
      </c>
      <c r="E235" s="13" t="s">
        <v>99</v>
      </c>
      <c r="F235" s="13" t="s">
        <v>100</v>
      </c>
      <c r="G235" s="21">
        <v>2919440.59</v>
      </c>
    </row>
    <row r="236" spans="1:7" ht="16.5" outlineLevel="3">
      <c r="A236" s="4" t="s">
        <v>209</v>
      </c>
      <c r="B236" s="7" t="s">
        <v>77</v>
      </c>
      <c r="C236" s="7" t="s">
        <v>12</v>
      </c>
      <c r="D236" s="9" t="s">
        <v>215</v>
      </c>
      <c r="E236" s="24" t="s">
        <v>216</v>
      </c>
      <c r="F236" s="25"/>
      <c r="G236" s="20">
        <v>435203.22</v>
      </c>
    </row>
    <row r="237" spans="1:7" ht="16.5" outlineLevel="4">
      <c r="A237" s="3" t="s">
        <v>209</v>
      </c>
      <c r="B237" s="6" t="s">
        <v>77</v>
      </c>
      <c r="C237" s="6" t="s">
        <v>12</v>
      </c>
      <c r="D237" s="3" t="s">
        <v>215</v>
      </c>
      <c r="E237" s="13" t="s">
        <v>99</v>
      </c>
      <c r="F237" s="13" t="s">
        <v>100</v>
      </c>
      <c r="G237" s="21">
        <v>435203.22</v>
      </c>
    </row>
    <row r="238" spans="1:7" ht="20.25" customHeight="1" outlineLevel="2">
      <c r="A238" s="4" t="s">
        <v>209</v>
      </c>
      <c r="B238" s="7" t="s">
        <v>77</v>
      </c>
      <c r="C238" s="7" t="s">
        <v>11</v>
      </c>
      <c r="D238" s="9" t="s">
        <v>1</v>
      </c>
      <c r="E238" s="24" t="s">
        <v>217</v>
      </c>
      <c r="F238" s="25"/>
      <c r="G238" s="20">
        <v>781087.29</v>
      </c>
    </row>
    <row r="239" spans="1:7" ht="22.5" customHeight="1" outlineLevel="3">
      <c r="A239" s="4" t="s">
        <v>209</v>
      </c>
      <c r="B239" s="7" t="s">
        <v>77</v>
      </c>
      <c r="C239" s="7" t="s">
        <v>11</v>
      </c>
      <c r="D239" s="9" t="s">
        <v>212</v>
      </c>
      <c r="E239" s="24" t="s">
        <v>98</v>
      </c>
      <c r="F239" s="25"/>
      <c r="G239" s="20">
        <v>781087.29</v>
      </c>
    </row>
    <row r="240" spans="1:7" ht="16.5" outlineLevel="4">
      <c r="A240" s="3" t="s">
        <v>209</v>
      </c>
      <c r="B240" s="6" t="s">
        <v>77</v>
      </c>
      <c r="C240" s="6" t="s">
        <v>11</v>
      </c>
      <c r="D240" s="3" t="s">
        <v>212</v>
      </c>
      <c r="E240" s="13" t="s">
        <v>99</v>
      </c>
      <c r="F240" s="13" t="s">
        <v>100</v>
      </c>
      <c r="G240" s="21">
        <v>781087.29</v>
      </c>
    </row>
    <row r="241" spans="1:7" ht="16.5" outlineLevel="2">
      <c r="A241" s="4" t="s">
        <v>209</v>
      </c>
      <c r="B241" s="7" t="s">
        <v>77</v>
      </c>
      <c r="C241" s="7" t="s">
        <v>47</v>
      </c>
      <c r="D241" s="9" t="s">
        <v>1</v>
      </c>
      <c r="E241" s="24" t="s">
        <v>218</v>
      </c>
      <c r="F241" s="25"/>
      <c r="G241" s="20">
        <v>12913725.74</v>
      </c>
    </row>
    <row r="242" spans="1:7" ht="24" customHeight="1" outlineLevel="3">
      <c r="A242" s="4" t="s">
        <v>209</v>
      </c>
      <c r="B242" s="7" t="s">
        <v>77</v>
      </c>
      <c r="C242" s="7" t="s">
        <v>47</v>
      </c>
      <c r="D242" s="9" t="s">
        <v>212</v>
      </c>
      <c r="E242" s="24" t="s">
        <v>98</v>
      </c>
      <c r="F242" s="25"/>
      <c r="G242" s="20">
        <v>9892055</v>
      </c>
    </row>
    <row r="243" spans="1:7" ht="16.5" outlineLevel="4">
      <c r="A243" s="3" t="s">
        <v>209</v>
      </c>
      <c r="B243" s="6" t="s">
        <v>77</v>
      </c>
      <c r="C243" s="6" t="s">
        <v>47</v>
      </c>
      <c r="D243" s="3" t="s">
        <v>212</v>
      </c>
      <c r="E243" s="13" t="s">
        <v>99</v>
      </c>
      <c r="F243" s="13" t="s">
        <v>100</v>
      </c>
      <c r="G243" s="21">
        <v>9892055</v>
      </c>
    </row>
    <row r="244" spans="1:7" ht="50.25" customHeight="1" outlineLevel="3">
      <c r="A244" s="4" t="s">
        <v>209</v>
      </c>
      <c r="B244" s="7" t="s">
        <v>77</v>
      </c>
      <c r="C244" s="7" t="s">
        <v>47</v>
      </c>
      <c r="D244" s="9" t="s">
        <v>219</v>
      </c>
      <c r="E244" s="24" t="s">
        <v>220</v>
      </c>
      <c r="F244" s="25"/>
      <c r="G244" s="20">
        <v>3021670.74</v>
      </c>
    </row>
    <row r="245" spans="1:7" ht="16.5" outlineLevel="4">
      <c r="A245" s="3" t="s">
        <v>209</v>
      </c>
      <c r="B245" s="6" t="s">
        <v>77</v>
      </c>
      <c r="C245" s="6" t="s">
        <v>47</v>
      </c>
      <c r="D245" s="3" t="s">
        <v>219</v>
      </c>
      <c r="E245" s="13" t="s">
        <v>99</v>
      </c>
      <c r="F245" s="13" t="s">
        <v>100</v>
      </c>
      <c r="G245" s="21">
        <v>3021670.74</v>
      </c>
    </row>
    <row r="246" spans="1:7" ht="35.25" customHeight="1" outlineLevel="2">
      <c r="A246" s="4" t="s">
        <v>209</v>
      </c>
      <c r="B246" s="7" t="s">
        <v>77</v>
      </c>
      <c r="C246" s="7" t="s">
        <v>67</v>
      </c>
      <c r="D246" s="9" t="s">
        <v>1</v>
      </c>
      <c r="E246" s="24" t="s">
        <v>221</v>
      </c>
      <c r="F246" s="25"/>
      <c r="G246" s="20">
        <v>1154815</v>
      </c>
    </row>
    <row r="247" spans="1:7" ht="22.5" customHeight="1" outlineLevel="3">
      <c r="A247" s="4" t="s">
        <v>209</v>
      </c>
      <c r="B247" s="7" t="s">
        <v>77</v>
      </c>
      <c r="C247" s="7" t="s">
        <v>67</v>
      </c>
      <c r="D247" s="9" t="s">
        <v>222</v>
      </c>
      <c r="E247" s="24" t="s">
        <v>98</v>
      </c>
      <c r="F247" s="25"/>
      <c r="G247" s="20">
        <v>1154815</v>
      </c>
    </row>
    <row r="248" spans="1:7" ht="16.5" outlineLevel="4">
      <c r="A248" s="3" t="s">
        <v>209</v>
      </c>
      <c r="B248" s="6" t="s">
        <v>77</v>
      </c>
      <c r="C248" s="6" t="s">
        <v>67</v>
      </c>
      <c r="D248" s="3" t="s">
        <v>222</v>
      </c>
      <c r="E248" s="13" t="s">
        <v>99</v>
      </c>
      <c r="F248" s="13" t="s">
        <v>100</v>
      </c>
      <c r="G248" s="21">
        <v>1154815</v>
      </c>
    </row>
    <row r="249" spans="1:7" ht="23.25" customHeight="1" outlineLevel="2">
      <c r="A249" s="4" t="s">
        <v>209</v>
      </c>
      <c r="B249" s="7" t="s">
        <v>77</v>
      </c>
      <c r="C249" s="7" t="s">
        <v>82</v>
      </c>
      <c r="D249" s="9" t="s">
        <v>1</v>
      </c>
      <c r="E249" s="24" t="s">
        <v>152</v>
      </c>
      <c r="F249" s="25"/>
      <c r="G249" s="20">
        <f>G250+G252+G254</f>
        <v>137625.24999999994</v>
      </c>
    </row>
    <row r="250" spans="1:7" ht="52.5" customHeight="1" outlineLevel="3">
      <c r="A250" s="4" t="s">
        <v>209</v>
      </c>
      <c r="B250" s="7" t="s">
        <v>77</v>
      </c>
      <c r="C250" s="7" t="s">
        <v>82</v>
      </c>
      <c r="D250" s="9" t="s">
        <v>223</v>
      </c>
      <c r="E250" s="24" t="s">
        <v>224</v>
      </c>
      <c r="F250" s="25"/>
      <c r="G250" s="20">
        <f>G251</f>
        <v>0</v>
      </c>
    </row>
    <row r="251" spans="1:7" ht="25.5" outlineLevel="4">
      <c r="A251" s="3" t="s">
        <v>209</v>
      </c>
      <c r="B251" s="6" t="s">
        <v>77</v>
      </c>
      <c r="C251" s="6" t="s">
        <v>82</v>
      </c>
      <c r="D251" s="3" t="s">
        <v>223</v>
      </c>
      <c r="E251" s="13" t="s">
        <v>225</v>
      </c>
      <c r="F251" s="13" t="s">
        <v>81</v>
      </c>
      <c r="G251" s="21">
        <f>31918-31918</f>
        <v>0</v>
      </c>
    </row>
    <row r="252" spans="1:7" ht="16.5" outlineLevel="3">
      <c r="A252" s="4" t="s">
        <v>209</v>
      </c>
      <c r="B252" s="7" t="s">
        <v>77</v>
      </c>
      <c r="C252" s="7" t="s">
        <v>82</v>
      </c>
      <c r="D252" s="9" t="s">
        <v>226</v>
      </c>
      <c r="E252" s="24" t="s">
        <v>227</v>
      </c>
      <c r="F252" s="25"/>
      <c r="G252" s="20">
        <v>19800</v>
      </c>
    </row>
    <row r="253" spans="1:7" ht="25.5" outlineLevel="4">
      <c r="A253" s="3" t="s">
        <v>209</v>
      </c>
      <c r="B253" s="6" t="s">
        <v>77</v>
      </c>
      <c r="C253" s="6" t="s">
        <v>82</v>
      </c>
      <c r="D253" s="3" t="s">
        <v>226</v>
      </c>
      <c r="E253" s="13" t="s">
        <v>225</v>
      </c>
      <c r="F253" s="13" t="s">
        <v>81</v>
      </c>
      <c r="G253" s="21">
        <v>19800</v>
      </c>
    </row>
    <row r="254" spans="1:7" ht="16.5" outlineLevel="3">
      <c r="A254" s="4" t="s">
        <v>209</v>
      </c>
      <c r="B254" s="7" t="s">
        <v>77</v>
      </c>
      <c r="C254" s="7" t="s">
        <v>82</v>
      </c>
      <c r="D254" s="9" t="s">
        <v>228</v>
      </c>
      <c r="E254" s="24" t="s">
        <v>229</v>
      </c>
      <c r="F254" s="25"/>
      <c r="G254" s="20">
        <f>G255</f>
        <v>117825.24999999994</v>
      </c>
    </row>
    <row r="255" spans="1:7" ht="25.5" outlineLevel="4">
      <c r="A255" s="3" t="s">
        <v>209</v>
      </c>
      <c r="B255" s="6" t="s">
        <v>77</v>
      </c>
      <c r="C255" s="6" t="s">
        <v>82</v>
      </c>
      <c r="D255" s="3" t="s">
        <v>228</v>
      </c>
      <c r="E255" s="13" t="s">
        <v>225</v>
      </c>
      <c r="F255" s="13" t="s">
        <v>81</v>
      </c>
      <c r="G255" s="21">
        <f>952138.95-350000-36500-447813.7</f>
        <v>117825.24999999994</v>
      </c>
    </row>
    <row r="256" spans="1:7" ht="16.5">
      <c r="A256" s="4" t="s">
        <v>230</v>
      </c>
      <c r="B256" s="7" t="s">
        <v>1</v>
      </c>
      <c r="C256" s="7" t="s">
        <v>1</v>
      </c>
      <c r="D256" s="9" t="s">
        <v>1</v>
      </c>
      <c r="E256" s="24" t="s">
        <v>231</v>
      </c>
      <c r="F256" s="25"/>
      <c r="G256" s="20">
        <f>G257</f>
        <v>11375169.31</v>
      </c>
    </row>
    <row r="257" spans="1:7" ht="16.5" outlineLevel="1">
      <c r="A257" s="4" t="s">
        <v>230</v>
      </c>
      <c r="B257" s="7" t="s">
        <v>77</v>
      </c>
      <c r="C257" s="7" t="s">
        <v>1</v>
      </c>
      <c r="D257" s="9" t="s">
        <v>1</v>
      </c>
      <c r="E257" s="24" t="s">
        <v>339</v>
      </c>
      <c r="F257" s="25"/>
      <c r="G257" s="20">
        <f>G258</f>
        <v>11375169.31</v>
      </c>
    </row>
    <row r="258" spans="1:7" ht="16.5" outlineLevel="2">
      <c r="A258" s="4" t="s">
        <v>230</v>
      </c>
      <c r="B258" s="7" t="s">
        <v>77</v>
      </c>
      <c r="C258" s="7" t="s">
        <v>78</v>
      </c>
      <c r="D258" s="9" t="s">
        <v>1</v>
      </c>
      <c r="E258" s="24" t="s">
        <v>79</v>
      </c>
      <c r="F258" s="25"/>
      <c r="G258" s="20">
        <f>G259</f>
        <v>11375169.31</v>
      </c>
    </row>
    <row r="259" spans="1:7" ht="23.25" customHeight="1" outlineLevel="3">
      <c r="A259" s="4" t="s">
        <v>230</v>
      </c>
      <c r="B259" s="7" t="s">
        <v>77</v>
      </c>
      <c r="C259" s="7" t="s">
        <v>78</v>
      </c>
      <c r="D259" s="9" t="s">
        <v>195</v>
      </c>
      <c r="E259" s="24" t="s">
        <v>98</v>
      </c>
      <c r="F259" s="25"/>
      <c r="G259" s="20">
        <f>G260</f>
        <v>11375169.31</v>
      </c>
    </row>
    <row r="260" spans="1:7" ht="16.5" outlineLevel="4">
      <c r="A260" s="3" t="s">
        <v>230</v>
      </c>
      <c r="B260" s="6" t="s">
        <v>77</v>
      </c>
      <c r="C260" s="6" t="s">
        <v>78</v>
      </c>
      <c r="D260" s="3" t="s">
        <v>195</v>
      </c>
      <c r="E260" s="13" t="s">
        <v>99</v>
      </c>
      <c r="F260" s="13" t="s">
        <v>100</v>
      </c>
      <c r="G260" s="21">
        <f>11376313.89-1026-118.58</f>
        <v>11375169.31</v>
      </c>
    </row>
    <row r="261" spans="1:7" ht="16.5">
      <c r="A261" s="4" t="s">
        <v>232</v>
      </c>
      <c r="B261" s="7" t="s">
        <v>1</v>
      </c>
      <c r="C261" s="7" t="s">
        <v>1</v>
      </c>
      <c r="D261" s="9" t="s">
        <v>1</v>
      </c>
      <c r="E261" s="24" t="s">
        <v>233</v>
      </c>
      <c r="F261" s="25"/>
      <c r="G261" s="20">
        <f>G262+G276</f>
        <v>126461134.1</v>
      </c>
    </row>
    <row r="262" spans="1:7" ht="16.5" outlineLevel="1">
      <c r="A262" s="4" t="s">
        <v>232</v>
      </c>
      <c r="B262" s="7" t="s">
        <v>71</v>
      </c>
      <c r="C262" s="7" t="s">
        <v>1</v>
      </c>
      <c r="D262" s="9" t="s">
        <v>1</v>
      </c>
      <c r="E262" s="24" t="s">
        <v>338</v>
      </c>
      <c r="F262" s="25"/>
      <c r="G262" s="20">
        <v>17620666</v>
      </c>
    </row>
    <row r="263" spans="1:7" ht="16.5" outlineLevel="2">
      <c r="A263" s="4" t="s">
        <v>232</v>
      </c>
      <c r="B263" s="7" t="s">
        <v>71</v>
      </c>
      <c r="C263" s="7" t="s">
        <v>12</v>
      </c>
      <c r="D263" s="9" t="s">
        <v>1</v>
      </c>
      <c r="E263" s="24" t="s">
        <v>165</v>
      </c>
      <c r="F263" s="25"/>
      <c r="G263" s="20">
        <v>17126400</v>
      </c>
    </row>
    <row r="264" spans="1:7" ht="46.5" customHeight="1" outlineLevel="3">
      <c r="A264" s="4" t="s">
        <v>232</v>
      </c>
      <c r="B264" s="7" t="s">
        <v>71</v>
      </c>
      <c r="C264" s="7" t="s">
        <v>12</v>
      </c>
      <c r="D264" s="9" t="s">
        <v>234</v>
      </c>
      <c r="E264" s="24" t="s">
        <v>235</v>
      </c>
      <c r="F264" s="25"/>
      <c r="G264" s="20">
        <v>17103900</v>
      </c>
    </row>
    <row r="265" spans="1:7" ht="16.5" outlineLevel="4">
      <c r="A265" s="3" t="s">
        <v>232</v>
      </c>
      <c r="B265" s="6" t="s">
        <v>71</v>
      </c>
      <c r="C265" s="6" t="s">
        <v>12</v>
      </c>
      <c r="D265" s="3" t="s">
        <v>234</v>
      </c>
      <c r="E265" s="13" t="s">
        <v>99</v>
      </c>
      <c r="F265" s="13" t="s">
        <v>100</v>
      </c>
      <c r="G265" s="21">
        <v>17103900</v>
      </c>
    </row>
    <row r="266" spans="1:7" ht="51.75" customHeight="1" outlineLevel="3">
      <c r="A266" s="4" t="s">
        <v>232</v>
      </c>
      <c r="B266" s="7" t="s">
        <v>71</v>
      </c>
      <c r="C266" s="7" t="s">
        <v>12</v>
      </c>
      <c r="D266" s="9" t="s">
        <v>236</v>
      </c>
      <c r="E266" s="24" t="s">
        <v>203</v>
      </c>
      <c r="F266" s="25"/>
      <c r="G266" s="20">
        <v>22500</v>
      </c>
    </row>
    <row r="267" spans="1:7" ht="16.5" outlineLevel="4">
      <c r="A267" s="3" t="s">
        <v>232</v>
      </c>
      <c r="B267" s="6" t="s">
        <v>71</v>
      </c>
      <c r="C267" s="6" t="s">
        <v>12</v>
      </c>
      <c r="D267" s="3" t="s">
        <v>236</v>
      </c>
      <c r="E267" s="13" t="s">
        <v>99</v>
      </c>
      <c r="F267" s="13" t="s">
        <v>100</v>
      </c>
      <c r="G267" s="21">
        <f>22500</f>
        <v>22500</v>
      </c>
    </row>
    <row r="268" spans="1:7" ht="17.25" customHeight="1" outlineLevel="2">
      <c r="A268" s="4" t="s">
        <v>232</v>
      </c>
      <c r="B268" s="7" t="s">
        <v>71</v>
      </c>
      <c r="C268" s="7" t="s">
        <v>71</v>
      </c>
      <c r="D268" s="9" t="s">
        <v>1</v>
      </c>
      <c r="E268" s="24" t="s">
        <v>72</v>
      </c>
      <c r="F268" s="25"/>
      <c r="G268" s="20">
        <v>53666</v>
      </c>
    </row>
    <row r="269" spans="1:7" ht="16.5" outlineLevel="3">
      <c r="A269" s="4" t="s">
        <v>232</v>
      </c>
      <c r="B269" s="7" t="s">
        <v>71</v>
      </c>
      <c r="C269" s="7" t="s">
        <v>71</v>
      </c>
      <c r="D269" s="9" t="s">
        <v>73</v>
      </c>
      <c r="E269" s="24" t="s">
        <v>74</v>
      </c>
      <c r="F269" s="25"/>
      <c r="G269" s="20">
        <v>480</v>
      </c>
    </row>
    <row r="270" spans="1:7" ht="16.5" outlineLevel="4">
      <c r="A270" s="3" t="s">
        <v>232</v>
      </c>
      <c r="B270" s="6" t="s">
        <v>71</v>
      </c>
      <c r="C270" s="6" t="s">
        <v>71</v>
      </c>
      <c r="D270" s="3" t="s">
        <v>73</v>
      </c>
      <c r="E270" s="13" t="s">
        <v>75</v>
      </c>
      <c r="F270" s="13" t="s">
        <v>76</v>
      </c>
      <c r="G270" s="21">
        <v>480</v>
      </c>
    </row>
    <row r="271" spans="1:7" ht="16.5" outlineLevel="3">
      <c r="A271" s="4" t="s">
        <v>232</v>
      </c>
      <c r="B271" s="7" t="s">
        <v>71</v>
      </c>
      <c r="C271" s="7" t="s">
        <v>71</v>
      </c>
      <c r="D271" s="9" t="s">
        <v>183</v>
      </c>
      <c r="E271" s="24" t="s">
        <v>184</v>
      </c>
      <c r="F271" s="25"/>
      <c r="G271" s="20">
        <v>53186</v>
      </c>
    </row>
    <row r="272" spans="1:7" ht="16.5" outlineLevel="4">
      <c r="A272" s="3" t="s">
        <v>232</v>
      </c>
      <c r="B272" s="6" t="s">
        <v>71</v>
      </c>
      <c r="C272" s="6" t="s">
        <v>71</v>
      </c>
      <c r="D272" s="3" t="s">
        <v>183</v>
      </c>
      <c r="E272" s="13" t="s">
        <v>38</v>
      </c>
      <c r="F272" s="13" t="s">
        <v>39</v>
      </c>
      <c r="G272" s="21">
        <v>53186</v>
      </c>
    </row>
    <row r="273" spans="1:7" ht="16.5" outlineLevel="2">
      <c r="A273" s="4" t="s">
        <v>232</v>
      </c>
      <c r="B273" s="7" t="s">
        <v>71</v>
      </c>
      <c r="C273" s="7" t="s">
        <v>77</v>
      </c>
      <c r="D273" s="9" t="s">
        <v>1</v>
      </c>
      <c r="E273" s="24" t="s">
        <v>186</v>
      </c>
      <c r="F273" s="25"/>
      <c r="G273" s="20">
        <v>440600</v>
      </c>
    </row>
    <row r="274" spans="1:7" ht="32.25" customHeight="1" outlineLevel="3">
      <c r="A274" s="4" t="s">
        <v>232</v>
      </c>
      <c r="B274" s="7" t="s">
        <v>71</v>
      </c>
      <c r="C274" s="7" t="s">
        <v>77</v>
      </c>
      <c r="D274" s="9" t="s">
        <v>188</v>
      </c>
      <c r="E274" s="24" t="s">
        <v>189</v>
      </c>
      <c r="F274" s="25"/>
      <c r="G274" s="20">
        <v>440600</v>
      </c>
    </row>
    <row r="275" spans="1:7" ht="16.5" outlineLevel="4">
      <c r="A275" s="3" t="s">
        <v>232</v>
      </c>
      <c r="B275" s="6" t="s">
        <v>71</v>
      </c>
      <c r="C275" s="6" t="s">
        <v>77</v>
      </c>
      <c r="D275" s="3" t="s">
        <v>188</v>
      </c>
      <c r="E275" s="13" t="s">
        <v>75</v>
      </c>
      <c r="F275" s="13" t="s">
        <v>76</v>
      </c>
      <c r="G275" s="21">
        <v>440600</v>
      </c>
    </row>
    <row r="276" spans="1:7" ht="16.5" outlineLevel="1">
      <c r="A276" s="4" t="s">
        <v>232</v>
      </c>
      <c r="B276" s="7" t="s">
        <v>82</v>
      </c>
      <c r="C276" s="7" t="s">
        <v>1</v>
      </c>
      <c r="D276" s="9" t="s">
        <v>1</v>
      </c>
      <c r="E276" s="24" t="s">
        <v>340</v>
      </c>
      <c r="F276" s="25"/>
      <c r="G276" s="20">
        <f>G277+G280+G285+G334+G341</f>
        <v>108840468.1</v>
      </c>
    </row>
    <row r="277" spans="1:7" ht="16.5" outlineLevel="2">
      <c r="A277" s="4" t="s">
        <v>232</v>
      </c>
      <c r="B277" s="7" t="s">
        <v>82</v>
      </c>
      <c r="C277" s="7" t="s">
        <v>34</v>
      </c>
      <c r="D277" s="9" t="s">
        <v>1</v>
      </c>
      <c r="E277" s="24" t="s">
        <v>237</v>
      </c>
      <c r="F277" s="25"/>
      <c r="G277" s="20">
        <v>600000</v>
      </c>
    </row>
    <row r="278" spans="1:7" ht="34.5" customHeight="1" outlineLevel="3">
      <c r="A278" s="4" t="s">
        <v>232</v>
      </c>
      <c r="B278" s="7" t="s">
        <v>82</v>
      </c>
      <c r="C278" s="7" t="s">
        <v>34</v>
      </c>
      <c r="D278" s="9" t="s">
        <v>238</v>
      </c>
      <c r="E278" s="24" t="s">
        <v>239</v>
      </c>
      <c r="F278" s="25"/>
      <c r="G278" s="20">
        <v>600000</v>
      </c>
    </row>
    <row r="279" spans="1:7" ht="16.5" outlineLevel="4">
      <c r="A279" s="3" t="s">
        <v>232</v>
      </c>
      <c r="B279" s="6" t="s">
        <v>82</v>
      </c>
      <c r="C279" s="6" t="s">
        <v>34</v>
      </c>
      <c r="D279" s="3" t="s">
        <v>238</v>
      </c>
      <c r="E279" s="13" t="s">
        <v>30</v>
      </c>
      <c r="F279" s="13" t="s">
        <v>31</v>
      </c>
      <c r="G279" s="21">
        <v>600000</v>
      </c>
    </row>
    <row r="280" spans="1:7" ht="16.5" outlineLevel="2">
      <c r="A280" s="4" t="s">
        <v>232</v>
      </c>
      <c r="B280" s="7" t="s">
        <v>82</v>
      </c>
      <c r="C280" s="7" t="s">
        <v>12</v>
      </c>
      <c r="D280" s="9" t="s">
        <v>1</v>
      </c>
      <c r="E280" s="24" t="s">
        <v>240</v>
      </c>
      <c r="F280" s="25"/>
      <c r="G280" s="20">
        <v>6834362.59</v>
      </c>
    </row>
    <row r="281" spans="1:7" ht="31.5" customHeight="1" outlineLevel="3">
      <c r="A281" s="4" t="s">
        <v>232</v>
      </c>
      <c r="B281" s="7" t="s">
        <v>82</v>
      </c>
      <c r="C281" s="7" t="s">
        <v>12</v>
      </c>
      <c r="D281" s="9" t="s">
        <v>241</v>
      </c>
      <c r="E281" s="24" t="s">
        <v>98</v>
      </c>
      <c r="F281" s="25"/>
      <c r="G281" s="20">
        <v>590056</v>
      </c>
    </row>
    <row r="282" spans="1:7" ht="16.5" outlineLevel="4">
      <c r="A282" s="3" t="s">
        <v>232</v>
      </c>
      <c r="B282" s="6" t="s">
        <v>82</v>
      </c>
      <c r="C282" s="6" t="s">
        <v>12</v>
      </c>
      <c r="D282" s="3" t="s">
        <v>241</v>
      </c>
      <c r="E282" s="13" t="s">
        <v>99</v>
      </c>
      <c r="F282" s="13" t="s">
        <v>100</v>
      </c>
      <c r="G282" s="21">
        <v>590056</v>
      </c>
    </row>
    <row r="283" spans="1:7" ht="32.25" customHeight="1" outlineLevel="3">
      <c r="A283" s="4" t="s">
        <v>232</v>
      </c>
      <c r="B283" s="7" t="s">
        <v>82</v>
      </c>
      <c r="C283" s="7" t="s">
        <v>12</v>
      </c>
      <c r="D283" s="9" t="s">
        <v>242</v>
      </c>
      <c r="E283" s="24" t="s">
        <v>243</v>
      </c>
      <c r="F283" s="25"/>
      <c r="G283" s="20">
        <v>6244306.59</v>
      </c>
    </row>
    <row r="284" spans="1:7" ht="16.5" outlineLevel="4">
      <c r="A284" s="3" t="s">
        <v>232</v>
      </c>
      <c r="B284" s="6" t="s">
        <v>82</v>
      </c>
      <c r="C284" s="6" t="s">
        <v>12</v>
      </c>
      <c r="D284" s="3" t="s">
        <v>242</v>
      </c>
      <c r="E284" s="13" t="s">
        <v>99</v>
      </c>
      <c r="F284" s="13" t="s">
        <v>100</v>
      </c>
      <c r="G284" s="21">
        <v>6244306.59</v>
      </c>
    </row>
    <row r="285" spans="1:7" ht="16.5" outlineLevel="2">
      <c r="A285" s="4" t="s">
        <v>232</v>
      </c>
      <c r="B285" s="7" t="s">
        <v>82</v>
      </c>
      <c r="C285" s="7" t="s">
        <v>11</v>
      </c>
      <c r="D285" s="9" t="s">
        <v>1</v>
      </c>
      <c r="E285" s="24" t="s">
        <v>83</v>
      </c>
      <c r="F285" s="25"/>
      <c r="G285" s="20">
        <f>G286+G288+G290+G292+G294+G296+G298+G300+G302+G304+G306+G308+G310+G312+G314+G316+G318+G320+G322+G324+G326+G328+G330+G332</f>
        <v>85162865.93999998</v>
      </c>
    </row>
    <row r="286" spans="1:7" ht="41.25" customHeight="1" outlineLevel="3">
      <c r="A286" s="4" t="s">
        <v>232</v>
      </c>
      <c r="B286" s="7" t="s">
        <v>82</v>
      </c>
      <c r="C286" s="7" t="s">
        <v>11</v>
      </c>
      <c r="D286" s="9" t="s">
        <v>244</v>
      </c>
      <c r="E286" s="24" t="s">
        <v>245</v>
      </c>
      <c r="F286" s="25"/>
      <c r="G286" s="20">
        <v>103490.11</v>
      </c>
    </row>
    <row r="287" spans="1:7" ht="16.5" outlineLevel="4">
      <c r="A287" s="3" t="s">
        <v>232</v>
      </c>
      <c r="B287" s="6" t="s">
        <v>82</v>
      </c>
      <c r="C287" s="6" t="s">
        <v>11</v>
      </c>
      <c r="D287" s="3" t="s">
        <v>244</v>
      </c>
      <c r="E287" s="13" t="s">
        <v>30</v>
      </c>
      <c r="F287" s="13" t="s">
        <v>31</v>
      </c>
      <c r="G287" s="21">
        <v>103490.11</v>
      </c>
    </row>
    <row r="288" spans="1:7" ht="36.75" customHeight="1" outlineLevel="3">
      <c r="A288" s="4" t="s">
        <v>232</v>
      </c>
      <c r="B288" s="7" t="s">
        <v>82</v>
      </c>
      <c r="C288" s="7" t="s">
        <v>11</v>
      </c>
      <c r="D288" s="9" t="s">
        <v>246</v>
      </c>
      <c r="E288" s="24" t="s">
        <v>247</v>
      </c>
      <c r="F288" s="25"/>
      <c r="G288" s="20">
        <f>G289</f>
        <v>2535853.76</v>
      </c>
    </row>
    <row r="289" spans="1:7" ht="16.5" outlineLevel="4">
      <c r="A289" s="3" t="s">
        <v>232</v>
      </c>
      <c r="B289" s="6" t="s">
        <v>82</v>
      </c>
      <c r="C289" s="6" t="s">
        <v>11</v>
      </c>
      <c r="D289" s="3" t="s">
        <v>246</v>
      </c>
      <c r="E289" s="13" t="s">
        <v>30</v>
      </c>
      <c r="F289" s="13" t="s">
        <v>31</v>
      </c>
      <c r="G289" s="21">
        <f>2536079.76-226</f>
        <v>2535853.76</v>
      </c>
    </row>
    <row r="290" spans="1:7" ht="74.25" customHeight="1" outlineLevel="3">
      <c r="A290" s="4" t="s">
        <v>232</v>
      </c>
      <c r="B290" s="7" t="s">
        <v>82</v>
      </c>
      <c r="C290" s="7" t="s">
        <v>11</v>
      </c>
      <c r="D290" s="9" t="s">
        <v>248</v>
      </c>
      <c r="E290" s="24" t="s">
        <v>249</v>
      </c>
      <c r="F290" s="25"/>
      <c r="G290" s="20">
        <v>1527529.18</v>
      </c>
    </row>
    <row r="291" spans="1:7" ht="16.5" outlineLevel="4">
      <c r="A291" s="3" t="s">
        <v>232</v>
      </c>
      <c r="B291" s="6" t="s">
        <v>82</v>
      </c>
      <c r="C291" s="6" t="s">
        <v>11</v>
      </c>
      <c r="D291" s="3" t="s">
        <v>248</v>
      </c>
      <c r="E291" s="13" t="s">
        <v>30</v>
      </c>
      <c r="F291" s="13" t="s">
        <v>31</v>
      </c>
      <c r="G291" s="21">
        <v>1527529.18</v>
      </c>
    </row>
    <row r="292" spans="1:7" ht="77.25" customHeight="1" outlineLevel="3">
      <c r="A292" s="4" t="s">
        <v>232</v>
      </c>
      <c r="B292" s="7" t="s">
        <v>82</v>
      </c>
      <c r="C292" s="7" t="s">
        <v>11</v>
      </c>
      <c r="D292" s="9" t="s">
        <v>250</v>
      </c>
      <c r="E292" s="24" t="s">
        <v>251</v>
      </c>
      <c r="F292" s="25"/>
      <c r="G292" s="20">
        <v>496200</v>
      </c>
    </row>
    <row r="293" spans="1:7" ht="16.5" outlineLevel="4">
      <c r="A293" s="3" t="s">
        <v>232</v>
      </c>
      <c r="B293" s="6" t="s">
        <v>82</v>
      </c>
      <c r="C293" s="6" t="s">
        <v>11</v>
      </c>
      <c r="D293" s="3" t="s">
        <v>250</v>
      </c>
      <c r="E293" s="13" t="s">
        <v>30</v>
      </c>
      <c r="F293" s="13" t="s">
        <v>31</v>
      </c>
      <c r="G293" s="21">
        <v>496200</v>
      </c>
    </row>
    <row r="294" spans="1:7" ht="41.25" customHeight="1" outlineLevel="3">
      <c r="A294" s="4" t="s">
        <v>232</v>
      </c>
      <c r="B294" s="7" t="s">
        <v>82</v>
      </c>
      <c r="C294" s="7" t="s">
        <v>11</v>
      </c>
      <c r="D294" s="9" t="s">
        <v>252</v>
      </c>
      <c r="E294" s="24" t="s">
        <v>253</v>
      </c>
      <c r="F294" s="25"/>
      <c r="G294" s="20">
        <v>1542900</v>
      </c>
    </row>
    <row r="295" spans="1:7" ht="16.5" outlineLevel="4">
      <c r="A295" s="3" t="s">
        <v>232</v>
      </c>
      <c r="B295" s="6" t="s">
        <v>82</v>
      </c>
      <c r="C295" s="6" t="s">
        <v>11</v>
      </c>
      <c r="D295" s="3" t="s">
        <v>252</v>
      </c>
      <c r="E295" s="13" t="s">
        <v>30</v>
      </c>
      <c r="F295" s="13" t="s">
        <v>31</v>
      </c>
      <c r="G295" s="21">
        <v>1542900</v>
      </c>
    </row>
    <row r="296" spans="1:7" ht="42.75" customHeight="1" outlineLevel="3">
      <c r="A296" s="4" t="s">
        <v>232</v>
      </c>
      <c r="B296" s="7" t="s">
        <v>82</v>
      </c>
      <c r="C296" s="7" t="s">
        <v>11</v>
      </c>
      <c r="D296" s="9" t="s">
        <v>254</v>
      </c>
      <c r="E296" s="24" t="s">
        <v>255</v>
      </c>
      <c r="F296" s="25"/>
      <c r="G296" s="20">
        <v>4339797.8</v>
      </c>
    </row>
    <row r="297" spans="1:7" ht="16.5" outlineLevel="4">
      <c r="A297" s="3" t="s">
        <v>232</v>
      </c>
      <c r="B297" s="6" t="s">
        <v>82</v>
      </c>
      <c r="C297" s="6" t="s">
        <v>11</v>
      </c>
      <c r="D297" s="3" t="s">
        <v>254</v>
      </c>
      <c r="E297" s="13" t="s">
        <v>30</v>
      </c>
      <c r="F297" s="13" t="s">
        <v>31</v>
      </c>
      <c r="G297" s="21">
        <v>4339797.8</v>
      </c>
    </row>
    <row r="298" spans="1:7" ht="63" customHeight="1" outlineLevel="3">
      <c r="A298" s="4" t="s">
        <v>232</v>
      </c>
      <c r="B298" s="7" t="s">
        <v>82</v>
      </c>
      <c r="C298" s="7" t="s">
        <v>11</v>
      </c>
      <c r="D298" s="9" t="s">
        <v>256</v>
      </c>
      <c r="E298" s="24" t="s">
        <v>257</v>
      </c>
      <c r="F298" s="25"/>
      <c r="G298" s="20">
        <v>2873317.62</v>
      </c>
    </row>
    <row r="299" spans="1:7" ht="16.5" outlineLevel="4">
      <c r="A299" s="3" t="s">
        <v>232</v>
      </c>
      <c r="B299" s="6" t="s">
        <v>82</v>
      </c>
      <c r="C299" s="6" t="s">
        <v>11</v>
      </c>
      <c r="D299" s="3" t="s">
        <v>256</v>
      </c>
      <c r="E299" s="13" t="s">
        <v>30</v>
      </c>
      <c r="F299" s="13" t="s">
        <v>31</v>
      </c>
      <c r="G299" s="21">
        <v>2873317.62</v>
      </c>
    </row>
    <row r="300" spans="1:7" ht="69.75" customHeight="1" outlineLevel="3">
      <c r="A300" s="4" t="s">
        <v>232</v>
      </c>
      <c r="B300" s="7" t="s">
        <v>82</v>
      </c>
      <c r="C300" s="7" t="s">
        <v>11</v>
      </c>
      <c r="D300" s="9" t="s">
        <v>258</v>
      </c>
      <c r="E300" s="24" t="s">
        <v>259</v>
      </c>
      <c r="F300" s="25"/>
      <c r="G300" s="20">
        <v>5592269.4</v>
      </c>
    </row>
    <row r="301" spans="1:7" ht="16.5" outlineLevel="4">
      <c r="A301" s="3" t="s">
        <v>232</v>
      </c>
      <c r="B301" s="6" t="s">
        <v>82</v>
      </c>
      <c r="C301" s="6" t="s">
        <v>11</v>
      </c>
      <c r="D301" s="3" t="s">
        <v>258</v>
      </c>
      <c r="E301" s="13" t="s">
        <v>30</v>
      </c>
      <c r="F301" s="13" t="s">
        <v>31</v>
      </c>
      <c r="G301" s="21">
        <v>5592269.4</v>
      </c>
    </row>
    <row r="302" spans="1:7" ht="52.5" customHeight="1" outlineLevel="3">
      <c r="A302" s="4" t="s">
        <v>232</v>
      </c>
      <c r="B302" s="7" t="s">
        <v>82</v>
      </c>
      <c r="C302" s="7" t="s">
        <v>11</v>
      </c>
      <c r="D302" s="9" t="s">
        <v>260</v>
      </c>
      <c r="E302" s="24" t="s">
        <v>261</v>
      </c>
      <c r="F302" s="25"/>
      <c r="G302" s="20">
        <v>2712370.82</v>
      </c>
    </row>
    <row r="303" spans="1:7" ht="16.5" outlineLevel="4">
      <c r="A303" s="3" t="s">
        <v>232</v>
      </c>
      <c r="B303" s="6" t="s">
        <v>82</v>
      </c>
      <c r="C303" s="6" t="s">
        <v>11</v>
      </c>
      <c r="D303" s="3" t="s">
        <v>260</v>
      </c>
      <c r="E303" s="13" t="s">
        <v>30</v>
      </c>
      <c r="F303" s="13" t="s">
        <v>31</v>
      </c>
      <c r="G303" s="21">
        <v>2712370.82</v>
      </c>
    </row>
    <row r="304" spans="1:7" ht="50.25" customHeight="1" outlineLevel="3">
      <c r="A304" s="4" t="s">
        <v>232</v>
      </c>
      <c r="B304" s="7" t="s">
        <v>82</v>
      </c>
      <c r="C304" s="7" t="s">
        <v>11</v>
      </c>
      <c r="D304" s="9" t="s">
        <v>262</v>
      </c>
      <c r="E304" s="24" t="s">
        <v>263</v>
      </c>
      <c r="F304" s="25"/>
      <c r="G304" s="20">
        <v>5419446.24</v>
      </c>
    </row>
    <row r="305" spans="1:7" ht="16.5" outlineLevel="4">
      <c r="A305" s="3" t="s">
        <v>232</v>
      </c>
      <c r="B305" s="6" t="s">
        <v>82</v>
      </c>
      <c r="C305" s="6" t="s">
        <v>11</v>
      </c>
      <c r="D305" s="3" t="s">
        <v>262</v>
      </c>
      <c r="E305" s="13" t="s">
        <v>30</v>
      </c>
      <c r="F305" s="13" t="s">
        <v>31</v>
      </c>
      <c r="G305" s="21">
        <v>5419446.24</v>
      </c>
    </row>
    <row r="306" spans="1:7" ht="54.75" customHeight="1" outlineLevel="3">
      <c r="A306" s="4" t="s">
        <v>232</v>
      </c>
      <c r="B306" s="7" t="s">
        <v>82</v>
      </c>
      <c r="C306" s="7" t="s">
        <v>11</v>
      </c>
      <c r="D306" s="9" t="s">
        <v>264</v>
      </c>
      <c r="E306" s="24" t="s">
        <v>265</v>
      </c>
      <c r="F306" s="25"/>
      <c r="G306" s="20">
        <v>337209.89</v>
      </c>
    </row>
    <row r="307" spans="1:7" ht="16.5" outlineLevel="4">
      <c r="A307" s="3" t="s">
        <v>232</v>
      </c>
      <c r="B307" s="6" t="s">
        <v>82</v>
      </c>
      <c r="C307" s="6" t="s">
        <v>11</v>
      </c>
      <c r="D307" s="3" t="s">
        <v>264</v>
      </c>
      <c r="E307" s="13" t="s">
        <v>30</v>
      </c>
      <c r="F307" s="13" t="s">
        <v>31</v>
      </c>
      <c r="G307" s="21">
        <v>337209.89</v>
      </c>
    </row>
    <row r="308" spans="1:7" ht="42.75" customHeight="1" outlineLevel="3">
      <c r="A308" s="4" t="s">
        <v>232</v>
      </c>
      <c r="B308" s="7" t="s">
        <v>82</v>
      </c>
      <c r="C308" s="7" t="s">
        <v>11</v>
      </c>
      <c r="D308" s="9" t="s">
        <v>266</v>
      </c>
      <c r="E308" s="24" t="s">
        <v>267</v>
      </c>
      <c r="F308" s="25"/>
      <c r="G308" s="20">
        <v>1361020</v>
      </c>
    </row>
    <row r="309" spans="1:7" ht="16.5" outlineLevel="4">
      <c r="A309" s="3" t="s">
        <v>232</v>
      </c>
      <c r="B309" s="6" t="s">
        <v>82</v>
      </c>
      <c r="C309" s="6" t="s">
        <v>11</v>
      </c>
      <c r="D309" s="3" t="s">
        <v>266</v>
      </c>
      <c r="E309" s="13" t="s">
        <v>30</v>
      </c>
      <c r="F309" s="13" t="s">
        <v>31</v>
      </c>
      <c r="G309" s="21">
        <v>1361020</v>
      </c>
    </row>
    <row r="310" spans="1:7" ht="53.25" customHeight="1" outlineLevel="3">
      <c r="A310" s="4" t="s">
        <v>232</v>
      </c>
      <c r="B310" s="7" t="s">
        <v>82</v>
      </c>
      <c r="C310" s="7" t="s">
        <v>11</v>
      </c>
      <c r="D310" s="9" t="s">
        <v>268</v>
      </c>
      <c r="E310" s="24" t="s">
        <v>269</v>
      </c>
      <c r="F310" s="25"/>
      <c r="G310" s="20">
        <v>45000</v>
      </c>
    </row>
    <row r="311" spans="1:7" ht="16.5" outlineLevel="4">
      <c r="A311" s="3" t="s">
        <v>232</v>
      </c>
      <c r="B311" s="6" t="s">
        <v>82</v>
      </c>
      <c r="C311" s="6" t="s">
        <v>11</v>
      </c>
      <c r="D311" s="3" t="s">
        <v>268</v>
      </c>
      <c r="E311" s="13" t="s">
        <v>30</v>
      </c>
      <c r="F311" s="13" t="s">
        <v>31</v>
      </c>
      <c r="G311" s="21">
        <v>45000</v>
      </c>
    </row>
    <row r="312" spans="1:7" ht="38.25" customHeight="1" outlineLevel="3">
      <c r="A312" s="4" t="s">
        <v>232</v>
      </c>
      <c r="B312" s="7" t="s">
        <v>82</v>
      </c>
      <c r="C312" s="7" t="s">
        <v>11</v>
      </c>
      <c r="D312" s="9" t="s">
        <v>270</v>
      </c>
      <c r="E312" s="24" t="s">
        <v>271</v>
      </c>
      <c r="F312" s="25"/>
      <c r="G312" s="20">
        <v>16230800</v>
      </c>
    </row>
    <row r="313" spans="1:7" ht="16.5" outlineLevel="4">
      <c r="A313" s="3" t="s">
        <v>232</v>
      </c>
      <c r="B313" s="6" t="s">
        <v>82</v>
      </c>
      <c r="C313" s="6" t="s">
        <v>11</v>
      </c>
      <c r="D313" s="3" t="s">
        <v>270</v>
      </c>
      <c r="E313" s="13" t="s">
        <v>30</v>
      </c>
      <c r="F313" s="13" t="s">
        <v>31</v>
      </c>
      <c r="G313" s="21">
        <v>16230800</v>
      </c>
    </row>
    <row r="314" spans="1:7" ht="78.75" customHeight="1" outlineLevel="3">
      <c r="A314" s="4" t="s">
        <v>232</v>
      </c>
      <c r="B314" s="7" t="s">
        <v>82</v>
      </c>
      <c r="C314" s="7" t="s">
        <v>11</v>
      </c>
      <c r="D314" s="9" t="s">
        <v>272</v>
      </c>
      <c r="E314" s="24" t="s">
        <v>345</v>
      </c>
      <c r="F314" s="25"/>
      <c r="G314" s="20">
        <v>133066.26</v>
      </c>
    </row>
    <row r="315" spans="1:7" ht="16.5" outlineLevel="4">
      <c r="A315" s="3" t="s">
        <v>232</v>
      </c>
      <c r="B315" s="6" t="s">
        <v>82</v>
      </c>
      <c r="C315" s="6" t="s">
        <v>11</v>
      </c>
      <c r="D315" s="3" t="s">
        <v>272</v>
      </c>
      <c r="E315" s="13" t="s">
        <v>30</v>
      </c>
      <c r="F315" s="13" t="s">
        <v>31</v>
      </c>
      <c r="G315" s="21">
        <v>133066.26</v>
      </c>
    </row>
    <row r="316" spans="1:7" ht="64.5" customHeight="1" outlineLevel="3">
      <c r="A316" s="4" t="s">
        <v>232</v>
      </c>
      <c r="B316" s="7" t="s">
        <v>82</v>
      </c>
      <c r="C316" s="7" t="s">
        <v>11</v>
      </c>
      <c r="D316" s="9" t="s">
        <v>273</v>
      </c>
      <c r="E316" s="24" t="s">
        <v>274</v>
      </c>
      <c r="F316" s="25"/>
      <c r="G316" s="20">
        <v>406994.37</v>
      </c>
    </row>
    <row r="317" spans="1:7" ht="16.5" outlineLevel="4">
      <c r="A317" s="3" t="s">
        <v>232</v>
      </c>
      <c r="B317" s="6" t="s">
        <v>82</v>
      </c>
      <c r="C317" s="6" t="s">
        <v>11</v>
      </c>
      <c r="D317" s="3" t="s">
        <v>273</v>
      </c>
      <c r="E317" s="13" t="s">
        <v>30</v>
      </c>
      <c r="F317" s="13" t="s">
        <v>31</v>
      </c>
      <c r="G317" s="21">
        <v>406994.37</v>
      </c>
    </row>
    <row r="318" spans="1:7" ht="16.5" outlineLevel="3">
      <c r="A318" s="4" t="s">
        <v>232</v>
      </c>
      <c r="B318" s="7" t="s">
        <v>82</v>
      </c>
      <c r="C318" s="7" t="s">
        <v>11</v>
      </c>
      <c r="D318" s="9" t="s">
        <v>275</v>
      </c>
      <c r="E318" s="14" t="s">
        <v>1</v>
      </c>
      <c r="F318" s="14" t="s">
        <v>1</v>
      </c>
      <c r="G318" s="20">
        <v>8116165.94</v>
      </c>
    </row>
    <row r="319" spans="1:7" ht="16.5" outlineLevel="4">
      <c r="A319" s="3" t="s">
        <v>232</v>
      </c>
      <c r="B319" s="6" t="s">
        <v>82</v>
      </c>
      <c r="C319" s="6" t="s">
        <v>11</v>
      </c>
      <c r="D319" s="3" t="s">
        <v>275</v>
      </c>
      <c r="E319" s="13" t="s">
        <v>30</v>
      </c>
      <c r="F319" s="13" t="s">
        <v>31</v>
      </c>
      <c r="G319" s="21">
        <v>8116165.94</v>
      </c>
    </row>
    <row r="320" spans="1:7" ht="16.5" outlineLevel="3">
      <c r="A320" s="4" t="s">
        <v>232</v>
      </c>
      <c r="B320" s="7" t="s">
        <v>82</v>
      </c>
      <c r="C320" s="7" t="s">
        <v>11</v>
      </c>
      <c r="D320" s="9" t="s">
        <v>276</v>
      </c>
      <c r="E320" s="14" t="s">
        <v>1</v>
      </c>
      <c r="F320" s="14" t="s">
        <v>1</v>
      </c>
      <c r="G320" s="20">
        <v>7570502.2</v>
      </c>
    </row>
    <row r="321" spans="1:7" ht="16.5" outlineLevel="4">
      <c r="A321" s="3" t="s">
        <v>232</v>
      </c>
      <c r="B321" s="6" t="s">
        <v>82</v>
      </c>
      <c r="C321" s="6" t="s">
        <v>11</v>
      </c>
      <c r="D321" s="3" t="s">
        <v>276</v>
      </c>
      <c r="E321" s="13" t="s">
        <v>30</v>
      </c>
      <c r="F321" s="13" t="s">
        <v>31</v>
      </c>
      <c r="G321" s="21">
        <v>7570502.2</v>
      </c>
    </row>
    <row r="322" spans="1:7" ht="54" customHeight="1" outlineLevel="3">
      <c r="A322" s="4" t="s">
        <v>232</v>
      </c>
      <c r="B322" s="7" t="s">
        <v>82</v>
      </c>
      <c r="C322" s="7" t="s">
        <v>11</v>
      </c>
      <c r="D322" s="9" t="s">
        <v>277</v>
      </c>
      <c r="E322" s="24" t="s">
        <v>278</v>
      </c>
      <c r="F322" s="25"/>
      <c r="G322" s="20">
        <v>7907082.38</v>
      </c>
    </row>
    <row r="323" spans="1:7" ht="16.5" outlineLevel="4">
      <c r="A323" s="3" t="s">
        <v>232</v>
      </c>
      <c r="B323" s="6" t="s">
        <v>82</v>
      </c>
      <c r="C323" s="6" t="s">
        <v>11</v>
      </c>
      <c r="D323" s="3" t="s">
        <v>277</v>
      </c>
      <c r="E323" s="13" t="s">
        <v>30</v>
      </c>
      <c r="F323" s="13" t="s">
        <v>31</v>
      </c>
      <c r="G323" s="21">
        <v>7907082.38</v>
      </c>
    </row>
    <row r="324" spans="1:7" ht="42.75" customHeight="1" outlineLevel="3">
      <c r="A324" s="4" t="s">
        <v>232</v>
      </c>
      <c r="B324" s="7" t="s">
        <v>82</v>
      </c>
      <c r="C324" s="7" t="s">
        <v>11</v>
      </c>
      <c r="D324" s="9" t="s">
        <v>279</v>
      </c>
      <c r="E324" s="24" t="s">
        <v>280</v>
      </c>
      <c r="F324" s="25"/>
      <c r="G324" s="20">
        <v>13969530.6</v>
      </c>
    </row>
    <row r="325" spans="1:7" ht="16.5" outlineLevel="4">
      <c r="A325" s="3" t="s">
        <v>232</v>
      </c>
      <c r="B325" s="6" t="s">
        <v>82</v>
      </c>
      <c r="C325" s="6" t="s">
        <v>11</v>
      </c>
      <c r="D325" s="3" t="s">
        <v>279</v>
      </c>
      <c r="E325" s="13" t="s">
        <v>30</v>
      </c>
      <c r="F325" s="13" t="s">
        <v>31</v>
      </c>
      <c r="G325" s="21">
        <v>13969530.6</v>
      </c>
    </row>
    <row r="326" spans="1:7" ht="69" customHeight="1" outlineLevel="3">
      <c r="A326" s="4" t="s">
        <v>232</v>
      </c>
      <c r="B326" s="7" t="s">
        <v>82</v>
      </c>
      <c r="C326" s="7" t="s">
        <v>11</v>
      </c>
      <c r="D326" s="9" t="s">
        <v>281</v>
      </c>
      <c r="E326" s="24" t="s">
        <v>282</v>
      </c>
      <c r="F326" s="25"/>
      <c r="G326" s="20">
        <v>447433.74</v>
      </c>
    </row>
    <row r="327" spans="1:7" ht="16.5" outlineLevel="4">
      <c r="A327" s="3" t="s">
        <v>232</v>
      </c>
      <c r="B327" s="6" t="s">
        <v>82</v>
      </c>
      <c r="C327" s="6" t="s">
        <v>11</v>
      </c>
      <c r="D327" s="3" t="s">
        <v>281</v>
      </c>
      <c r="E327" s="13" t="s">
        <v>30</v>
      </c>
      <c r="F327" s="13" t="s">
        <v>31</v>
      </c>
      <c r="G327" s="21">
        <v>447433.74</v>
      </c>
    </row>
    <row r="328" spans="1:7" ht="50.25" customHeight="1" outlineLevel="3">
      <c r="A328" s="4" t="s">
        <v>232</v>
      </c>
      <c r="B328" s="7" t="s">
        <v>82</v>
      </c>
      <c r="C328" s="7" t="s">
        <v>11</v>
      </c>
      <c r="D328" s="9" t="s">
        <v>283</v>
      </c>
      <c r="E328" s="24" t="s">
        <v>284</v>
      </c>
      <c r="F328" s="25"/>
      <c r="G328" s="20">
        <v>995505.63</v>
      </c>
    </row>
    <row r="329" spans="1:7" ht="16.5" outlineLevel="4">
      <c r="A329" s="3" t="s">
        <v>232</v>
      </c>
      <c r="B329" s="6" t="s">
        <v>82</v>
      </c>
      <c r="C329" s="6" t="s">
        <v>11</v>
      </c>
      <c r="D329" s="3" t="s">
        <v>283</v>
      </c>
      <c r="E329" s="13" t="s">
        <v>30</v>
      </c>
      <c r="F329" s="13" t="s">
        <v>31</v>
      </c>
      <c r="G329" s="21">
        <v>995505.63</v>
      </c>
    </row>
    <row r="330" spans="1:7" ht="47.25" customHeight="1" outlineLevel="3">
      <c r="A330" s="4" t="s">
        <v>232</v>
      </c>
      <c r="B330" s="7" t="s">
        <v>82</v>
      </c>
      <c r="C330" s="7" t="s">
        <v>11</v>
      </c>
      <c r="D330" s="9" t="s">
        <v>285</v>
      </c>
      <c r="E330" s="24" t="s">
        <v>286</v>
      </c>
      <c r="F330" s="25"/>
      <c r="G330" s="20">
        <v>499380</v>
      </c>
    </row>
    <row r="331" spans="1:7" ht="16.5" outlineLevel="4">
      <c r="A331" s="3" t="s">
        <v>232</v>
      </c>
      <c r="B331" s="6" t="s">
        <v>82</v>
      </c>
      <c r="C331" s="6" t="s">
        <v>11</v>
      </c>
      <c r="D331" s="3" t="s">
        <v>285</v>
      </c>
      <c r="E331" s="13" t="s">
        <v>30</v>
      </c>
      <c r="F331" s="13" t="s">
        <v>31</v>
      </c>
      <c r="G331" s="21">
        <v>499380</v>
      </c>
    </row>
    <row r="332" spans="1:7" ht="33.75" customHeight="1" outlineLevel="3">
      <c r="A332" s="4" t="s">
        <v>232</v>
      </c>
      <c r="B332" s="7" t="s">
        <v>82</v>
      </c>
      <c r="C332" s="7" t="s">
        <v>11</v>
      </c>
      <c r="D332" s="9" t="s">
        <v>287</v>
      </c>
      <c r="E332" s="24" t="s">
        <v>288</v>
      </c>
      <c r="F332" s="25"/>
      <c r="G332" s="20">
        <f>G333</f>
        <v>0</v>
      </c>
    </row>
    <row r="333" spans="1:7" ht="16.5" outlineLevel="4">
      <c r="A333" s="3" t="s">
        <v>232</v>
      </c>
      <c r="B333" s="6" t="s">
        <v>82</v>
      </c>
      <c r="C333" s="6" t="s">
        <v>11</v>
      </c>
      <c r="D333" s="3" t="s">
        <v>287</v>
      </c>
      <c r="E333" s="13" t="s">
        <v>86</v>
      </c>
      <c r="F333" s="13" t="s">
        <v>87</v>
      </c>
      <c r="G333" s="21">
        <f>25000-25000</f>
        <v>0</v>
      </c>
    </row>
    <row r="334" spans="1:7" ht="16.5" outlineLevel="2">
      <c r="A334" s="4" t="s">
        <v>232</v>
      </c>
      <c r="B334" s="7" t="s">
        <v>82</v>
      </c>
      <c r="C334" s="7" t="s">
        <v>47</v>
      </c>
      <c r="D334" s="9" t="s">
        <v>1</v>
      </c>
      <c r="E334" s="24" t="s">
        <v>190</v>
      </c>
      <c r="F334" s="25"/>
      <c r="G334" s="20">
        <v>6674884.84</v>
      </c>
    </row>
    <row r="335" spans="1:7" ht="31.5" customHeight="1" outlineLevel="3">
      <c r="A335" s="4" t="s">
        <v>232</v>
      </c>
      <c r="B335" s="7" t="s">
        <v>82</v>
      </c>
      <c r="C335" s="7" t="s">
        <v>47</v>
      </c>
      <c r="D335" s="9" t="s">
        <v>289</v>
      </c>
      <c r="E335" s="24" t="s">
        <v>290</v>
      </c>
      <c r="F335" s="25"/>
      <c r="G335" s="20">
        <v>1124200</v>
      </c>
    </row>
    <row r="336" spans="1:7" ht="51" outlineLevel="4">
      <c r="A336" s="3" t="s">
        <v>232</v>
      </c>
      <c r="B336" s="6" t="s">
        <v>82</v>
      </c>
      <c r="C336" s="6" t="s">
        <v>47</v>
      </c>
      <c r="D336" s="3" t="s">
        <v>289</v>
      </c>
      <c r="E336" s="13" t="s">
        <v>291</v>
      </c>
      <c r="F336" s="13" t="s">
        <v>292</v>
      </c>
      <c r="G336" s="21">
        <v>1124200</v>
      </c>
    </row>
    <row r="337" spans="1:7" ht="16.5" outlineLevel="3">
      <c r="A337" s="4" t="s">
        <v>232</v>
      </c>
      <c r="B337" s="7" t="s">
        <v>82</v>
      </c>
      <c r="C337" s="7" t="s">
        <v>47</v>
      </c>
      <c r="D337" s="9" t="s">
        <v>293</v>
      </c>
      <c r="E337" s="24" t="s">
        <v>294</v>
      </c>
      <c r="F337" s="25"/>
      <c r="G337" s="20">
        <v>949400</v>
      </c>
    </row>
    <row r="338" spans="1:7" ht="51" outlineLevel="4">
      <c r="A338" s="3" t="s">
        <v>232</v>
      </c>
      <c r="B338" s="6" t="s">
        <v>82</v>
      </c>
      <c r="C338" s="6" t="s">
        <v>47</v>
      </c>
      <c r="D338" s="3" t="s">
        <v>293</v>
      </c>
      <c r="E338" s="13" t="s">
        <v>291</v>
      </c>
      <c r="F338" s="13" t="s">
        <v>292</v>
      </c>
      <c r="G338" s="21">
        <v>949400</v>
      </c>
    </row>
    <row r="339" spans="1:7" ht="42" customHeight="1" outlineLevel="3">
      <c r="A339" s="4" t="s">
        <v>232</v>
      </c>
      <c r="B339" s="7" t="s">
        <v>82</v>
      </c>
      <c r="C339" s="7" t="s">
        <v>47</v>
      </c>
      <c r="D339" s="9" t="s">
        <v>295</v>
      </c>
      <c r="E339" s="24" t="s">
        <v>296</v>
      </c>
      <c r="F339" s="25"/>
      <c r="G339" s="20">
        <v>4601284.84</v>
      </c>
    </row>
    <row r="340" spans="1:7" ht="51" outlineLevel="4">
      <c r="A340" s="3" t="s">
        <v>232</v>
      </c>
      <c r="B340" s="6" t="s">
        <v>82</v>
      </c>
      <c r="C340" s="6" t="s">
        <v>47</v>
      </c>
      <c r="D340" s="3" t="s">
        <v>295</v>
      </c>
      <c r="E340" s="13" t="s">
        <v>291</v>
      </c>
      <c r="F340" s="13" t="s">
        <v>292</v>
      </c>
      <c r="G340" s="21">
        <v>4601284.84</v>
      </c>
    </row>
    <row r="341" spans="1:7" ht="16.5" outlineLevel="2">
      <c r="A341" s="4" t="s">
        <v>232</v>
      </c>
      <c r="B341" s="7" t="s">
        <v>82</v>
      </c>
      <c r="C341" s="7" t="s">
        <v>67</v>
      </c>
      <c r="D341" s="9" t="s">
        <v>1</v>
      </c>
      <c r="E341" s="24" t="s">
        <v>153</v>
      </c>
      <c r="F341" s="25"/>
      <c r="G341" s="20">
        <v>9568354.73</v>
      </c>
    </row>
    <row r="342" spans="1:7" ht="36.75" customHeight="1" outlineLevel="3">
      <c r="A342" s="4" t="s">
        <v>232</v>
      </c>
      <c r="B342" s="7" t="s">
        <v>82</v>
      </c>
      <c r="C342" s="7" t="s">
        <v>67</v>
      </c>
      <c r="D342" s="9" t="s">
        <v>297</v>
      </c>
      <c r="E342" s="24" t="s">
        <v>298</v>
      </c>
      <c r="F342" s="25"/>
      <c r="G342" s="20">
        <v>6745152.73</v>
      </c>
    </row>
    <row r="343" spans="1:7" ht="16.5" outlineLevel="4">
      <c r="A343" s="3" t="s">
        <v>232</v>
      </c>
      <c r="B343" s="6" t="s">
        <v>82</v>
      </c>
      <c r="C343" s="6" t="s">
        <v>67</v>
      </c>
      <c r="D343" s="3" t="s">
        <v>297</v>
      </c>
      <c r="E343" s="13" t="s">
        <v>38</v>
      </c>
      <c r="F343" s="13" t="s">
        <v>39</v>
      </c>
      <c r="G343" s="21">
        <v>6745152.73</v>
      </c>
    </row>
    <row r="344" spans="1:7" ht="36" customHeight="1" outlineLevel="3">
      <c r="A344" s="4" t="s">
        <v>232</v>
      </c>
      <c r="B344" s="7" t="s">
        <v>82</v>
      </c>
      <c r="C344" s="7" t="s">
        <v>67</v>
      </c>
      <c r="D344" s="9" t="s">
        <v>299</v>
      </c>
      <c r="E344" s="24" t="s">
        <v>300</v>
      </c>
      <c r="F344" s="25"/>
      <c r="G344" s="20">
        <v>1336000</v>
      </c>
    </row>
    <row r="345" spans="1:7" ht="16.5" outlineLevel="4">
      <c r="A345" s="3" t="s">
        <v>232</v>
      </c>
      <c r="B345" s="6" t="s">
        <v>82</v>
      </c>
      <c r="C345" s="6" t="s">
        <v>67</v>
      </c>
      <c r="D345" s="3" t="s">
        <v>299</v>
      </c>
      <c r="E345" s="13" t="s">
        <v>38</v>
      </c>
      <c r="F345" s="13" t="s">
        <v>39</v>
      </c>
      <c r="G345" s="21">
        <v>1336000</v>
      </c>
    </row>
    <row r="346" spans="1:7" ht="39.75" customHeight="1" outlineLevel="3">
      <c r="A346" s="4" t="s">
        <v>232</v>
      </c>
      <c r="B346" s="7" t="s">
        <v>82</v>
      </c>
      <c r="C346" s="7" t="s">
        <v>67</v>
      </c>
      <c r="D346" s="9" t="s">
        <v>301</v>
      </c>
      <c r="E346" s="24" t="s">
        <v>302</v>
      </c>
      <c r="F346" s="25"/>
      <c r="G346" s="20">
        <v>524300</v>
      </c>
    </row>
    <row r="347" spans="1:7" ht="16.5" outlineLevel="4">
      <c r="A347" s="3" t="s">
        <v>232</v>
      </c>
      <c r="B347" s="6" t="s">
        <v>82</v>
      </c>
      <c r="C347" s="6" t="s">
        <v>67</v>
      </c>
      <c r="D347" s="3" t="s">
        <v>301</v>
      </c>
      <c r="E347" s="13" t="s">
        <v>38</v>
      </c>
      <c r="F347" s="13" t="s">
        <v>39</v>
      </c>
      <c r="G347" s="21">
        <v>524300</v>
      </c>
    </row>
    <row r="348" spans="1:7" ht="26.25" customHeight="1" outlineLevel="3">
      <c r="A348" s="4" t="s">
        <v>232</v>
      </c>
      <c r="B348" s="7" t="s">
        <v>82</v>
      </c>
      <c r="C348" s="7" t="s">
        <v>67</v>
      </c>
      <c r="D348" s="9" t="s">
        <v>303</v>
      </c>
      <c r="E348" s="24" t="s">
        <v>304</v>
      </c>
      <c r="F348" s="25"/>
      <c r="G348" s="20">
        <v>288000</v>
      </c>
    </row>
    <row r="349" spans="1:7" ht="16.5" outlineLevel="4">
      <c r="A349" s="3" t="s">
        <v>232</v>
      </c>
      <c r="B349" s="6" t="s">
        <v>82</v>
      </c>
      <c r="C349" s="6" t="s">
        <v>67</v>
      </c>
      <c r="D349" s="3" t="s">
        <v>303</v>
      </c>
      <c r="E349" s="13" t="s">
        <v>86</v>
      </c>
      <c r="F349" s="13" t="s">
        <v>87</v>
      </c>
      <c r="G349" s="21">
        <v>288000</v>
      </c>
    </row>
    <row r="350" spans="1:7" ht="30.75" customHeight="1" outlineLevel="3">
      <c r="A350" s="4" t="s">
        <v>232</v>
      </c>
      <c r="B350" s="7" t="s">
        <v>82</v>
      </c>
      <c r="C350" s="7" t="s">
        <v>67</v>
      </c>
      <c r="D350" s="9" t="s">
        <v>305</v>
      </c>
      <c r="E350" s="24" t="s">
        <v>306</v>
      </c>
      <c r="F350" s="25"/>
      <c r="G350" s="20">
        <v>359172</v>
      </c>
    </row>
    <row r="351" spans="1:7" ht="16.5" outlineLevel="4">
      <c r="A351" s="3" t="s">
        <v>232</v>
      </c>
      <c r="B351" s="6" t="s">
        <v>82</v>
      </c>
      <c r="C351" s="6" t="s">
        <v>67</v>
      </c>
      <c r="D351" s="3" t="s">
        <v>305</v>
      </c>
      <c r="E351" s="13" t="s">
        <v>86</v>
      </c>
      <c r="F351" s="13" t="s">
        <v>87</v>
      </c>
      <c r="G351" s="21">
        <v>359172</v>
      </c>
    </row>
    <row r="352" spans="1:7" ht="31.5" customHeight="1" outlineLevel="3">
      <c r="A352" s="4" t="s">
        <v>232</v>
      </c>
      <c r="B352" s="7" t="s">
        <v>82</v>
      </c>
      <c r="C352" s="7" t="s">
        <v>67</v>
      </c>
      <c r="D352" s="9" t="s">
        <v>307</v>
      </c>
      <c r="E352" s="24" t="s">
        <v>308</v>
      </c>
      <c r="F352" s="25"/>
      <c r="G352" s="20">
        <v>160000</v>
      </c>
    </row>
    <row r="353" spans="1:7" ht="16.5" outlineLevel="4">
      <c r="A353" s="3" t="s">
        <v>232</v>
      </c>
      <c r="B353" s="6" t="s">
        <v>82</v>
      </c>
      <c r="C353" s="6" t="s">
        <v>67</v>
      </c>
      <c r="D353" s="3" t="s">
        <v>307</v>
      </c>
      <c r="E353" s="13" t="s">
        <v>86</v>
      </c>
      <c r="F353" s="13" t="s">
        <v>87</v>
      </c>
      <c r="G353" s="21">
        <v>160000</v>
      </c>
    </row>
    <row r="354" spans="1:7" ht="17.25" customHeight="1" outlineLevel="3">
      <c r="A354" s="4" t="s">
        <v>232</v>
      </c>
      <c r="B354" s="7" t="s">
        <v>82</v>
      </c>
      <c r="C354" s="7" t="s">
        <v>67</v>
      </c>
      <c r="D354" s="9" t="s">
        <v>309</v>
      </c>
      <c r="E354" s="24" t="s">
        <v>310</v>
      </c>
      <c r="F354" s="25"/>
      <c r="G354" s="20">
        <v>8000</v>
      </c>
    </row>
    <row r="355" spans="1:7" ht="16.5" outlineLevel="4">
      <c r="A355" s="3" t="s">
        <v>232</v>
      </c>
      <c r="B355" s="6" t="s">
        <v>82</v>
      </c>
      <c r="C355" s="6" t="s">
        <v>67</v>
      </c>
      <c r="D355" s="3" t="s">
        <v>309</v>
      </c>
      <c r="E355" s="13" t="s">
        <v>86</v>
      </c>
      <c r="F355" s="13" t="s">
        <v>87</v>
      </c>
      <c r="G355" s="21">
        <v>8000</v>
      </c>
    </row>
    <row r="356" spans="1:7" ht="33.75" customHeight="1" outlineLevel="3">
      <c r="A356" s="4" t="s">
        <v>232</v>
      </c>
      <c r="B356" s="7" t="s">
        <v>82</v>
      </c>
      <c r="C356" s="7" t="s">
        <v>67</v>
      </c>
      <c r="D356" s="9" t="s">
        <v>311</v>
      </c>
      <c r="E356" s="24" t="s">
        <v>312</v>
      </c>
      <c r="F356" s="25"/>
      <c r="G356" s="20">
        <v>147730</v>
      </c>
    </row>
    <row r="357" spans="1:7" ht="16.5" outlineLevel="4">
      <c r="A357" s="3" t="s">
        <v>232</v>
      </c>
      <c r="B357" s="6" t="s">
        <v>82</v>
      </c>
      <c r="C357" s="6" t="s">
        <v>67</v>
      </c>
      <c r="D357" s="3" t="s">
        <v>311</v>
      </c>
      <c r="E357" s="13" t="s">
        <v>86</v>
      </c>
      <c r="F357" s="13" t="s">
        <v>87</v>
      </c>
      <c r="G357" s="21">
        <v>147730</v>
      </c>
    </row>
    <row r="358" spans="1:7" ht="16.5">
      <c r="A358" s="4" t="s">
        <v>313</v>
      </c>
      <c r="B358" s="7" t="s">
        <v>1</v>
      </c>
      <c r="C358" s="7" t="s">
        <v>1</v>
      </c>
      <c r="D358" s="9" t="s">
        <v>1</v>
      </c>
      <c r="E358" s="24" t="s">
        <v>314</v>
      </c>
      <c r="F358" s="25"/>
      <c r="G358" s="20">
        <f>G359+G365+G369+G373</f>
        <v>25633610</v>
      </c>
    </row>
    <row r="359" spans="1:7" ht="16.5" outlineLevel="1">
      <c r="A359" s="4" t="s">
        <v>313</v>
      </c>
      <c r="B359" s="7" t="s">
        <v>34</v>
      </c>
      <c r="C359" s="7" t="s">
        <v>1</v>
      </c>
      <c r="D359" s="9" t="s">
        <v>1</v>
      </c>
      <c r="E359" s="24" t="s">
        <v>335</v>
      </c>
      <c r="F359" s="25"/>
      <c r="G359" s="20">
        <f>G360</f>
        <v>19036446.08</v>
      </c>
    </row>
    <row r="360" spans="1:7" ht="16.5" outlineLevel="2">
      <c r="A360" s="4" t="s">
        <v>313</v>
      </c>
      <c r="B360" s="7" t="s">
        <v>34</v>
      </c>
      <c r="C360" s="7" t="s">
        <v>55</v>
      </c>
      <c r="D360" s="9" t="s">
        <v>1</v>
      </c>
      <c r="E360" s="24" t="s">
        <v>56</v>
      </c>
      <c r="F360" s="25"/>
      <c r="G360" s="20">
        <f>G361+G363</f>
        <v>19036446.08</v>
      </c>
    </row>
    <row r="361" spans="1:7" ht="16.5" outlineLevel="3">
      <c r="A361" s="4" t="s">
        <v>313</v>
      </c>
      <c r="B361" s="7" t="s">
        <v>34</v>
      </c>
      <c r="C361" s="7" t="s">
        <v>55</v>
      </c>
      <c r="D361" s="9" t="s">
        <v>36</v>
      </c>
      <c r="E361" s="24" t="s">
        <v>37</v>
      </c>
      <c r="F361" s="25"/>
      <c r="G361" s="20">
        <v>4100386.08</v>
      </c>
    </row>
    <row r="362" spans="1:7" ht="16.5" outlineLevel="4">
      <c r="A362" s="3" t="s">
        <v>313</v>
      </c>
      <c r="B362" s="6" t="s">
        <v>34</v>
      </c>
      <c r="C362" s="6" t="s">
        <v>55</v>
      </c>
      <c r="D362" s="3" t="s">
        <v>36</v>
      </c>
      <c r="E362" s="13" t="s">
        <v>38</v>
      </c>
      <c r="F362" s="13" t="s">
        <v>39</v>
      </c>
      <c r="G362" s="21">
        <v>4100386.08</v>
      </c>
    </row>
    <row r="363" spans="1:7" ht="45" customHeight="1" outlineLevel="3">
      <c r="A363" s="4" t="s">
        <v>313</v>
      </c>
      <c r="B363" s="7" t="s">
        <v>34</v>
      </c>
      <c r="C363" s="7" t="s">
        <v>55</v>
      </c>
      <c r="D363" s="9" t="s">
        <v>315</v>
      </c>
      <c r="E363" s="24" t="s">
        <v>316</v>
      </c>
      <c r="F363" s="25"/>
      <c r="G363" s="20">
        <f>G364</f>
        <v>14936060</v>
      </c>
    </row>
    <row r="364" spans="1:7" ht="16.5" outlineLevel="4">
      <c r="A364" s="3" t="s">
        <v>313</v>
      </c>
      <c r="B364" s="6" t="s">
        <v>34</v>
      </c>
      <c r="C364" s="6" t="s">
        <v>55</v>
      </c>
      <c r="D364" s="3" t="s">
        <v>315</v>
      </c>
      <c r="E364" s="13" t="s">
        <v>38</v>
      </c>
      <c r="F364" s="13" t="s">
        <v>39</v>
      </c>
      <c r="G364" s="21">
        <f>11870650+3065410</f>
        <v>14936060</v>
      </c>
    </row>
    <row r="365" spans="1:7" ht="16.5" outlineLevel="1">
      <c r="A365" s="4" t="s">
        <v>313</v>
      </c>
      <c r="B365" s="7" t="s">
        <v>47</v>
      </c>
      <c r="C365" s="7" t="s">
        <v>1</v>
      </c>
      <c r="D365" s="9" t="s">
        <v>1</v>
      </c>
      <c r="E365" s="24" t="s">
        <v>336</v>
      </c>
      <c r="F365" s="25"/>
      <c r="G365" s="20">
        <v>1351963.92</v>
      </c>
    </row>
    <row r="366" spans="1:7" ht="16.5" outlineLevel="2">
      <c r="A366" s="4" t="s">
        <v>313</v>
      </c>
      <c r="B366" s="7" t="s">
        <v>47</v>
      </c>
      <c r="C366" s="7" t="s">
        <v>59</v>
      </c>
      <c r="D366" s="9" t="s">
        <v>1</v>
      </c>
      <c r="E366" s="24" t="s">
        <v>60</v>
      </c>
      <c r="F366" s="25"/>
      <c r="G366" s="20">
        <v>1351963.92</v>
      </c>
    </row>
    <row r="367" spans="1:7" ht="27" customHeight="1" outlineLevel="3">
      <c r="A367" s="4" t="s">
        <v>313</v>
      </c>
      <c r="B367" s="7" t="s">
        <v>47</v>
      </c>
      <c r="C367" s="7" t="s">
        <v>59</v>
      </c>
      <c r="D367" s="9" t="s">
        <v>317</v>
      </c>
      <c r="E367" s="24" t="s">
        <v>318</v>
      </c>
      <c r="F367" s="25"/>
      <c r="G367" s="20">
        <v>1351963.92</v>
      </c>
    </row>
    <row r="368" spans="1:7" ht="16.5" outlineLevel="4">
      <c r="A368" s="3" t="s">
        <v>313</v>
      </c>
      <c r="B368" s="6" t="s">
        <v>47</v>
      </c>
      <c r="C368" s="6" t="s">
        <v>59</v>
      </c>
      <c r="D368" s="3" t="s">
        <v>317</v>
      </c>
      <c r="E368" s="13" t="s">
        <v>38</v>
      </c>
      <c r="F368" s="13" t="s">
        <v>39</v>
      </c>
      <c r="G368" s="21">
        <v>1351963.92</v>
      </c>
    </row>
    <row r="369" spans="1:7" ht="16.5" outlineLevel="1">
      <c r="A369" s="4" t="s">
        <v>313</v>
      </c>
      <c r="B369" s="7" t="s">
        <v>77</v>
      </c>
      <c r="C369" s="7" t="s">
        <v>1</v>
      </c>
      <c r="D369" s="9" t="s">
        <v>1</v>
      </c>
      <c r="E369" s="24" t="s">
        <v>339</v>
      </c>
      <c r="F369" s="25"/>
      <c r="G369" s="20">
        <v>1600000</v>
      </c>
    </row>
    <row r="370" spans="1:7" ht="16.5" outlineLevel="2">
      <c r="A370" s="4" t="s">
        <v>313</v>
      </c>
      <c r="B370" s="7" t="s">
        <v>77</v>
      </c>
      <c r="C370" s="7" t="s">
        <v>82</v>
      </c>
      <c r="D370" s="9" t="s">
        <v>1</v>
      </c>
      <c r="E370" s="24" t="s">
        <v>152</v>
      </c>
      <c r="F370" s="25"/>
      <c r="G370" s="20">
        <v>1600000</v>
      </c>
    </row>
    <row r="371" spans="1:7" ht="29.25" customHeight="1" outlineLevel="3">
      <c r="A371" s="4" t="s">
        <v>313</v>
      </c>
      <c r="B371" s="7" t="s">
        <v>77</v>
      </c>
      <c r="C371" s="7" t="s">
        <v>82</v>
      </c>
      <c r="D371" s="9" t="s">
        <v>319</v>
      </c>
      <c r="E371" s="24" t="s">
        <v>320</v>
      </c>
      <c r="F371" s="25"/>
      <c r="G371" s="20">
        <v>1600000</v>
      </c>
    </row>
    <row r="372" spans="1:7" ht="25.5" outlineLevel="4">
      <c r="A372" s="3" t="s">
        <v>313</v>
      </c>
      <c r="B372" s="6" t="s">
        <v>77</v>
      </c>
      <c r="C372" s="6" t="s">
        <v>82</v>
      </c>
      <c r="D372" s="3" t="s">
        <v>319</v>
      </c>
      <c r="E372" s="13" t="s">
        <v>225</v>
      </c>
      <c r="F372" s="13" t="s">
        <v>81</v>
      </c>
      <c r="G372" s="21">
        <v>1600000</v>
      </c>
    </row>
    <row r="373" spans="1:7" ht="16.5" outlineLevel="1">
      <c r="A373" s="4" t="s">
        <v>313</v>
      </c>
      <c r="B373" s="7" t="s">
        <v>82</v>
      </c>
      <c r="C373" s="7" t="s">
        <v>1</v>
      </c>
      <c r="D373" s="9" t="s">
        <v>1</v>
      </c>
      <c r="E373" s="24" t="s">
        <v>342</v>
      </c>
      <c r="F373" s="25"/>
      <c r="G373" s="20">
        <v>3645200</v>
      </c>
    </row>
    <row r="374" spans="1:7" ht="16.5" outlineLevel="2">
      <c r="A374" s="4" t="s">
        <v>313</v>
      </c>
      <c r="B374" s="7" t="s">
        <v>82</v>
      </c>
      <c r="C374" s="7" t="s">
        <v>11</v>
      </c>
      <c r="D374" s="9" t="s">
        <v>1</v>
      </c>
      <c r="E374" s="24" t="s">
        <v>83</v>
      </c>
      <c r="F374" s="25"/>
      <c r="G374" s="20">
        <v>3645200</v>
      </c>
    </row>
    <row r="375" spans="1:7" ht="53.25" customHeight="1" outlineLevel="3">
      <c r="A375" s="4" t="s">
        <v>313</v>
      </c>
      <c r="B375" s="7" t="s">
        <v>82</v>
      </c>
      <c r="C375" s="7" t="s">
        <v>11</v>
      </c>
      <c r="D375" s="9" t="s">
        <v>321</v>
      </c>
      <c r="E375" s="24" t="s">
        <v>322</v>
      </c>
      <c r="F375" s="25"/>
      <c r="G375" s="20">
        <v>2021500</v>
      </c>
    </row>
    <row r="376" spans="1:7" ht="16.5" outlineLevel="4">
      <c r="A376" s="3" t="s">
        <v>313</v>
      </c>
      <c r="B376" s="6" t="s">
        <v>82</v>
      </c>
      <c r="C376" s="6" t="s">
        <v>11</v>
      </c>
      <c r="D376" s="3" t="s">
        <v>321</v>
      </c>
      <c r="E376" s="13" t="s">
        <v>30</v>
      </c>
      <c r="F376" s="13" t="s">
        <v>31</v>
      </c>
      <c r="G376" s="21">
        <v>2021500</v>
      </c>
    </row>
    <row r="377" spans="1:7" ht="61.5" customHeight="1" outlineLevel="3">
      <c r="A377" s="4" t="s">
        <v>313</v>
      </c>
      <c r="B377" s="7" t="s">
        <v>82</v>
      </c>
      <c r="C377" s="7" t="s">
        <v>11</v>
      </c>
      <c r="D377" s="9" t="s">
        <v>323</v>
      </c>
      <c r="E377" s="24" t="s">
        <v>324</v>
      </c>
      <c r="F377" s="25"/>
      <c r="G377" s="20">
        <v>1623700</v>
      </c>
    </row>
    <row r="378" spans="1:7" ht="16.5" outlineLevel="4">
      <c r="A378" s="3" t="s">
        <v>313</v>
      </c>
      <c r="B378" s="6" t="s">
        <v>82</v>
      </c>
      <c r="C378" s="6" t="s">
        <v>11</v>
      </c>
      <c r="D378" s="3" t="s">
        <v>323</v>
      </c>
      <c r="E378" s="13" t="s">
        <v>30</v>
      </c>
      <c r="F378" s="13" t="s">
        <v>31</v>
      </c>
      <c r="G378" s="21">
        <v>1623700</v>
      </c>
    </row>
    <row r="379" spans="1:7" ht="16.5">
      <c r="A379" s="4" t="s">
        <v>325</v>
      </c>
      <c r="B379" s="7" t="s">
        <v>1</v>
      </c>
      <c r="C379" s="7" t="s">
        <v>1</v>
      </c>
      <c r="D379" s="9" t="s">
        <v>1</v>
      </c>
      <c r="E379" s="24" t="s">
        <v>326</v>
      </c>
      <c r="F379" s="25"/>
      <c r="G379" s="20">
        <f>G380</f>
        <v>8044761.9</v>
      </c>
    </row>
    <row r="380" spans="1:7" ht="16.5" outlineLevel="1">
      <c r="A380" s="4" t="s">
        <v>325</v>
      </c>
      <c r="B380" s="7" t="s">
        <v>34</v>
      </c>
      <c r="C380" s="7" t="s">
        <v>1</v>
      </c>
      <c r="D380" s="9" t="s">
        <v>1</v>
      </c>
      <c r="E380" s="24" t="s">
        <v>335</v>
      </c>
      <c r="F380" s="25"/>
      <c r="G380" s="20">
        <f>G381+G384</f>
        <v>8044761.9</v>
      </c>
    </row>
    <row r="381" spans="1:7" ht="36" customHeight="1" outlineLevel="2">
      <c r="A381" s="4" t="s">
        <v>325</v>
      </c>
      <c r="B381" s="7" t="s">
        <v>34</v>
      </c>
      <c r="C381" s="7" t="s">
        <v>67</v>
      </c>
      <c r="D381" s="9" t="s">
        <v>1</v>
      </c>
      <c r="E381" s="24" t="s">
        <v>103</v>
      </c>
      <c r="F381" s="25"/>
      <c r="G381" s="20">
        <v>6042000</v>
      </c>
    </row>
    <row r="382" spans="1:7" ht="27.75" customHeight="1" outlineLevel="3">
      <c r="A382" s="4" t="s">
        <v>325</v>
      </c>
      <c r="B382" s="7" t="s">
        <v>34</v>
      </c>
      <c r="C382" s="7" t="s">
        <v>67</v>
      </c>
      <c r="D382" s="9" t="s">
        <v>327</v>
      </c>
      <c r="E382" s="24" t="s">
        <v>328</v>
      </c>
      <c r="F382" s="25"/>
      <c r="G382" s="20">
        <v>6042000</v>
      </c>
    </row>
    <row r="383" spans="1:7" ht="16.5" outlineLevel="4">
      <c r="A383" s="3" t="s">
        <v>325</v>
      </c>
      <c r="B383" s="6" t="s">
        <v>34</v>
      </c>
      <c r="C383" s="6" t="s">
        <v>67</v>
      </c>
      <c r="D383" s="3" t="s">
        <v>327</v>
      </c>
      <c r="E383" s="13" t="s">
        <v>38</v>
      </c>
      <c r="F383" s="13" t="s">
        <v>39</v>
      </c>
      <c r="G383" s="21">
        <v>6042000</v>
      </c>
    </row>
    <row r="384" spans="1:7" ht="16.5" outlineLevel="2">
      <c r="A384" s="4" t="s">
        <v>325</v>
      </c>
      <c r="B384" s="7" t="s">
        <v>34</v>
      </c>
      <c r="C384" s="7" t="s">
        <v>59</v>
      </c>
      <c r="D384" s="9" t="s">
        <v>1</v>
      </c>
      <c r="E384" s="24" t="s">
        <v>329</v>
      </c>
      <c r="F384" s="25"/>
      <c r="G384" s="20">
        <f>G385</f>
        <v>2002761.9</v>
      </c>
    </row>
    <row r="385" spans="1:7" ht="16.5" outlineLevel="3">
      <c r="A385" s="4" t="s">
        <v>325</v>
      </c>
      <c r="B385" s="7" t="s">
        <v>34</v>
      </c>
      <c r="C385" s="7" t="s">
        <v>59</v>
      </c>
      <c r="D385" s="9" t="s">
        <v>330</v>
      </c>
      <c r="E385" s="24" t="s">
        <v>331</v>
      </c>
      <c r="F385" s="25"/>
      <c r="G385" s="20">
        <f>G386</f>
        <v>2002761.9</v>
      </c>
    </row>
    <row r="386" spans="1:7" ht="16.5" outlineLevel="4">
      <c r="A386" s="3" t="s">
        <v>325</v>
      </c>
      <c r="B386" s="6" t="s">
        <v>34</v>
      </c>
      <c r="C386" s="6" t="s">
        <v>59</v>
      </c>
      <c r="D386" s="3" t="s">
        <v>330</v>
      </c>
      <c r="E386" s="13" t="s">
        <v>332</v>
      </c>
      <c r="F386" s="13" t="s">
        <v>333</v>
      </c>
      <c r="G386" s="21">
        <f>1652761.9+350000</f>
        <v>2002761.9</v>
      </c>
    </row>
    <row r="387" spans="1:7" ht="16.5">
      <c r="A387" s="5" t="s">
        <v>1</v>
      </c>
      <c r="B387" s="8"/>
      <c r="C387" s="8"/>
      <c r="D387" s="10"/>
      <c r="E387" s="15"/>
      <c r="F387" s="15"/>
      <c r="G387" s="22">
        <f>G5+G22+G29+G74+G79+G86+G144+G195+G201+G225+G256+G261+G358+G379</f>
        <v>614775130.67</v>
      </c>
    </row>
    <row r="388" spans="1:7" ht="42.75" customHeight="1">
      <c r="A388" s="28" t="s">
        <v>347</v>
      </c>
      <c r="B388" s="28"/>
      <c r="C388" s="28"/>
      <c r="D388" s="28"/>
      <c r="E388" s="28"/>
      <c r="F388" s="28"/>
      <c r="G388" s="28"/>
    </row>
    <row r="389" ht="42.75" customHeight="1">
      <c r="A389" s="1"/>
    </row>
  </sheetData>
  <mergeCells count="233">
    <mergeCell ref="A2:G2"/>
    <mergeCell ref="A388:G388"/>
    <mergeCell ref="F1:G1"/>
    <mergeCell ref="E189:F189"/>
    <mergeCell ref="E191:F191"/>
    <mergeCell ref="E192:F192"/>
    <mergeCell ref="E193:F193"/>
    <mergeCell ref="E182:F182"/>
    <mergeCell ref="E184:F184"/>
    <mergeCell ref="E185:F185"/>
    <mergeCell ref="E187:F187"/>
    <mergeCell ref="E175:F175"/>
    <mergeCell ref="E177:F177"/>
    <mergeCell ref="E178:F178"/>
    <mergeCell ref="E180:F180"/>
    <mergeCell ref="E165:F165"/>
    <mergeCell ref="E167:F167"/>
    <mergeCell ref="E170:F170"/>
    <mergeCell ref="E173:F173"/>
    <mergeCell ref="E154:F154"/>
    <mergeCell ref="E159:F159"/>
    <mergeCell ref="E161:F161"/>
    <mergeCell ref="E163:F163"/>
    <mergeCell ref="E146:F146"/>
    <mergeCell ref="E147:F147"/>
    <mergeCell ref="E151:F151"/>
    <mergeCell ref="E153:F153"/>
    <mergeCell ref="E140:F140"/>
    <mergeCell ref="E141:F141"/>
    <mergeCell ref="E142:F142"/>
    <mergeCell ref="E145:F145"/>
    <mergeCell ref="E134:F134"/>
    <mergeCell ref="E136:F136"/>
    <mergeCell ref="E137:F137"/>
    <mergeCell ref="E138:F138"/>
    <mergeCell ref="E127:F127"/>
    <mergeCell ref="E130:F130"/>
    <mergeCell ref="E131:F131"/>
    <mergeCell ref="E133:F133"/>
    <mergeCell ref="E119:F119"/>
    <mergeCell ref="E121:F121"/>
    <mergeCell ref="E123:F123"/>
    <mergeCell ref="E125:F125"/>
    <mergeCell ref="E112:F112"/>
    <mergeCell ref="E114:F114"/>
    <mergeCell ref="E116:F116"/>
    <mergeCell ref="E118:F118"/>
    <mergeCell ref="E104:F104"/>
    <mergeCell ref="E105:F105"/>
    <mergeCell ref="E108:F108"/>
    <mergeCell ref="E110:F110"/>
    <mergeCell ref="E31:F31"/>
    <mergeCell ref="E24:F24"/>
    <mergeCell ref="E100:F100"/>
    <mergeCell ref="E102:F102"/>
    <mergeCell ref="E76:F76"/>
    <mergeCell ref="E65:F65"/>
    <mergeCell ref="E57:F57"/>
    <mergeCell ref="E53:F53"/>
    <mergeCell ref="E95:F95"/>
    <mergeCell ref="E98:F98"/>
    <mergeCell ref="E97:F97"/>
    <mergeCell ref="E88:F88"/>
    <mergeCell ref="E87:F87"/>
    <mergeCell ref="E89:F89"/>
    <mergeCell ref="E91:F91"/>
    <mergeCell ref="E93:F93"/>
    <mergeCell ref="E77:F77"/>
    <mergeCell ref="E80:F80"/>
    <mergeCell ref="E82:F82"/>
    <mergeCell ref="E84:F84"/>
    <mergeCell ref="E81:F81"/>
    <mergeCell ref="E68:F68"/>
    <mergeCell ref="E70:F70"/>
    <mergeCell ref="E72:F72"/>
    <mergeCell ref="E75:F75"/>
    <mergeCell ref="E60:F60"/>
    <mergeCell ref="E62:F62"/>
    <mergeCell ref="E64:F64"/>
    <mergeCell ref="E66:F66"/>
    <mergeCell ref="E52:F52"/>
    <mergeCell ref="E54:F54"/>
    <mergeCell ref="E56:F56"/>
    <mergeCell ref="E58:F58"/>
    <mergeCell ref="E46:F46"/>
    <mergeCell ref="E44:F44"/>
    <mergeCell ref="E48:F48"/>
    <mergeCell ref="E50:F50"/>
    <mergeCell ref="E47:F47"/>
    <mergeCell ref="E32:F32"/>
    <mergeCell ref="E35:F35"/>
    <mergeCell ref="E39:F39"/>
    <mergeCell ref="E41:F41"/>
    <mergeCell ref="E34:F34"/>
    <mergeCell ref="E23:F23"/>
    <mergeCell ref="E25:F25"/>
    <mergeCell ref="E27:F27"/>
    <mergeCell ref="E30:F30"/>
    <mergeCell ref="E14:F14"/>
    <mergeCell ref="E16:F16"/>
    <mergeCell ref="E18:F18"/>
    <mergeCell ref="E20:F20"/>
    <mergeCell ref="E10:F10"/>
    <mergeCell ref="E12:F12"/>
    <mergeCell ref="E5:F5"/>
    <mergeCell ref="E6:F6"/>
    <mergeCell ref="E7:F7"/>
    <mergeCell ref="E8:F8"/>
    <mergeCell ref="E195:F195"/>
    <mergeCell ref="E196:F196"/>
    <mergeCell ref="E197:F197"/>
    <mergeCell ref="E198:F198"/>
    <mergeCell ref="E201:F201"/>
    <mergeCell ref="E202:F202"/>
    <mergeCell ref="E203:F203"/>
    <mergeCell ref="E204:F204"/>
    <mergeCell ref="E206:F206"/>
    <mergeCell ref="E207:F207"/>
    <mergeCell ref="E208:F208"/>
    <mergeCell ref="E210:F210"/>
    <mergeCell ref="E212:F212"/>
    <mergeCell ref="E214:F214"/>
    <mergeCell ref="E216:F216"/>
    <mergeCell ref="E218:F218"/>
    <mergeCell ref="E220:F220"/>
    <mergeCell ref="E221:F221"/>
    <mergeCell ref="E223:F223"/>
    <mergeCell ref="E225:F225"/>
    <mergeCell ref="E226:F226"/>
    <mergeCell ref="E227:F227"/>
    <mergeCell ref="E228:F228"/>
    <mergeCell ref="E231:F231"/>
    <mergeCell ref="E233:F233"/>
    <mergeCell ref="E234:F234"/>
    <mergeCell ref="E236:F236"/>
    <mergeCell ref="E238:F238"/>
    <mergeCell ref="E239:F239"/>
    <mergeCell ref="E241:F241"/>
    <mergeCell ref="E242:F242"/>
    <mergeCell ref="E244:F244"/>
    <mergeCell ref="E246:F246"/>
    <mergeCell ref="E247:F247"/>
    <mergeCell ref="E249:F249"/>
    <mergeCell ref="E250:F250"/>
    <mergeCell ref="E252:F252"/>
    <mergeCell ref="E254:F254"/>
    <mergeCell ref="E256:F256"/>
    <mergeCell ref="E257:F257"/>
    <mergeCell ref="E258:F258"/>
    <mergeCell ref="E259:F259"/>
    <mergeCell ref="E261:F261"/>
    <mergeCell ref="E262:F262"/>
    <mergeCell ref="E263:F263"/>
    <mergeCell ref="E264:F264"/>
    <mergeCell ref="E266:F266"/>
    <mergeCell ref="E268:F268"/>
    <mergeCell ref="E269:F269"/>
    <mergeCell ref="E271:F271"/>
    <mergeCell ref="E273:F273"/>
    <mergeCell ref="E274:F274"/>
    <mergeCell ref="E276:F276"/>
    <mergeCell ref="E277:F277"/>
    <mergeCell ref="E278:F278"/>
    <mergeCell ref="E280:F280"/>
    <mergeCell ref="E281:F281"/>
    <mergeCell ref="E283:F283"/>
    <mergeCell ref="E285:F285"/>
    <mergeCell ref="E286:F286"/>
    <mergeCell ref="E288:F288"/>
    <mergeCell ref="E290:F290"/>
    <mergeCell ref="E292:F292"/>
    <mergeCell ref="E294:F294"/>
    <mergeCell ref="E296:F296"/>
    <mergeCell ref="E298:F298"/>
    <mergeCell ref="E300:F300"/>
    <mergeCell ref="E302:F302"/>
    <mergeCell ref="E304:F304"/>
    <mergeCell ref="E306:F306"/>
    <mergeCell ref="E308:F308"/>
    <mergeCell ref="E310:F310"/>
    <mergeCell ref="E312:F312"/>
    <mergeCell ref="E314:F314"/>
    <mergeCell ref="E316:F316"/>
    <mergeCell ref="E322:F322"/>
    <mergeCell ref="E324:F324"/>
    <mergeCell ref="E326:F326"/>
    <mergeCell ref="E328:F328"/>
    <mergeCell ref="E330:F330"/>
    <mergeCell ref="E332:F332"/>
    <mergeCell ref="E334:F334"/>
    <mergeCell ref="E335:F335"/>
    <mergeCell ref="E337:F337"/>
    <mergeCell ref="E339:F339"/>
    <mergeCell ref="E341:F341"/>
    <mergeCell ref="E342:F342"/>
    <mergeCell ref="E344:F344"/>
    <mergeCell ref="E346:F346"/>
    <mergeCell ref="E348:F348"/>
    <mergeCell ref="E350:F350"/>
    <mergeCell ref="E352:F352"/>
    <mergeCell ref="E354:F354"/>
    <mergeCell ref="E356:F356"/>
    <mergeCell ref="E358:F358"/>
    <mergeCell ref="E359:F359"/>
    <mergeCell ref="E360:F360"/>
    <mergeCell ref="E361:F361"/>
    <mergeCell ref="E363:F363"/>
    <mergeCell ref="E365:F365"/>
    <mergeCell ref="E375:F375"/>
    <mergeCell ref="E366:F366"/>
    <mergeCell ref="E367:F367"/>
    <mergeCell ref="E369:F369"/>
    <mergeCell ref="E370:F370"/>
    <mergeCell ref="E384:F384"/>
    <mergeCell ref="E385:F385"/>
    <mergeCell ref="E22:F22"/>
    <mergeCell ref="E29:F29"/>
    <mergeCell ref="E37:F37"/>
    <mergeCell ref="E43:F43"/>
    <mergeCell ref="E61:F61"/>
    <mergeCell ref="E74:F74"/>
    <mergeCell ref="E79:F79"/>
    <mergeCell ref="E377:F377"/>
    <mergeCell ref="E86:F86"/>
    <mergeCell ref="E129:F129"/>
    <mergeCell ref="E144:F144"/>
    <mergeCell ref="E382:F382"/>
    <mergeCell ref="E379:F379"/>
    <mergeCell ref="E380:F380"/>
    <mergeCell ref="E381:F381"/>
    <mergeCell ref="E371:F371"/>
    <mergeCell ref="E373:F373"/>
    <mergeCell ref="E374:F374"/>
  </mergeCells>
  <printOptions/>
  <pageMargins left="0.7874015748031497" right="0.3937007874015748" top="0.5511811023622047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Кулакова Т</cp:lastModifiedBy>
  <cp:lastPrinted>2009-09-17T08:54:27Z</cp:lastPrinted>
  <dcterms:created xsi:type="dcterms:W3CDTF">2002-03-11T10:22:12Z</dcterms:created>
  <dcterms:modified xsi:type="dcterms:W3CDTF">2009-10-07T05:38:15Z</dcterms:modified>
  <cp:category/>
  <cp:version/>
  <cp:contentType/>
  <cp:contentStatus/>
</cp:coreProperties>
</file>